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720" windowHeight="7395"/>
  </bookViews>
  <sheets>
    <sheet name="Document Management" sheetId="7" r:id="rId1"/>
    <sheet name="Risk Assessment" sheetId="5" r:id="rId2"/>
    <sheet name="Threats" sheetId="2" r:id="rId3"/>
    <sheet name="Controls" sheetId="1" r:id="rId4"/>
    <sheet name="BIV" sheetId="6" r:id="rId5"/>
    <sheet name="SOA" sheetId="8" r:id="rId6"/>
  </sheets>
  <definedNames>
    <definedName name="_xlnm._FilterDatabase" localSheetId="3" hidden="1">Controls!$X$2:$Y$135</definedName>
    <definedName name="_xlnm._FilterDatabase" localSheetId="1" hidden="1">'Risk Assessment'!$D$1:$D$102</definedName>
    <definedName name="_xlnm._FilterDatabase" localSheetId="5" hidden="1">SOA!$E:$E</definedName>
    <definedName name="_xlnm._FilterDatabase" localSheetId="2" hidden="1">Threats!$C$1:$C$76</definedName>
    <definedName name="_xlnm.Print_Area" localSheetId="1">'Risk Assessment'!$C$1:$O$92</definedName>
    <definedName name="_xlnm.Print_Area" localSheetId="5">SOA!$B$2:$F$224</definedName>
    <definedName name="_xlnm.Print_Titles" localSheetId="1">'Risk Assessment'!$1:$4</definedName>
    <definedName name="_xlnm.Print_Titles" localSheetId="5">SOA!$1:$1</definedName>
    <definedName name="Criteria_Inschatting">#REF!</definedName>
    <definedName name="FixedThreats">'Risk Assessment'!$B$3:$E$92</definedName>
    <definedName name="OLE_LINK1" localSheetId="5">SOA!#REF!</definedName>
    <definedName name="OLE_LINK3" localSheetId="1">'Risk Assessment'!$O$6</definedName>
  </definedNames>
  <calcPr calcId="125725"/>
  <smartTagPr embed="1"/>
</workbook>
</file>

<file path=xl/calcChain.xml><?xml version="1.0" encoding="utf-8"?>
<calcChain xmlns="http://schemas.openxmlformats.org/spreadsheetml/2006/main">
  <c r="K64" i="5"/>
  <c r="L64"/>
  <c r="M64" l="1"/>
  <c r="K6"/>
  <c r="L92"/>
  <c r="K92"/>
  <c r="L91"/>
  <c r="M91" s="1"/>
  <c r="C75" i="2" s="1"/>
  <c r="K91" i="5"/>
  <c r="L90"/>
  <c r="K90"/>
  <c r="L89"/>
  <c r="K89"/>
  <c r="M89" s="1"/>
  <c r="C73" i="2" s="1"/>
  <c r="L87" i="5"/>
  <c r="K87"/>
  <c r="L86"/>
  <c r="K86"/>
  <c r="M86" s="1"/>
  <c r="C71" i="2" s="1"/>
  <c r="L85" i="5"/>
  <c r="K85"/>
  <c r="L84"/>
  <c r="M84" s="1"/>
  <c r="C69" i="2" s="1"/>
  <c r="K84" i="5"/>
  <c r="L83"/>
  <c r="K83"/>
  <c r="L82"/>
  <c r="K82"/>
  <c r="L81"/>
  <c r="K81"/>
  <c r="L80"/>
  <c r="K80"/>
  <c r="L79"/>
  <c r="K79"/>
  <c r="L78"/>
  <c r="K78"/>
  <c r="L77"/>
  <c r="K77"/>
  <c r="L76"/>
  <c r="K76"/>
  <c r="L74"/>
  <c r="K74"/>
  <c r="L72"/>
  <c r="M72" s="1"/>
  <c r="C59" i="2" s="1"/>
  <c r="K72" i="5"/>
  <c r="L71"/>
  <c r="K71"/>
  <c r="L69"/>
  <c r="K69"/>
  <c r="L68"/>
  <c r="K68"/>
  <c r="L67"/>
  <c r="K67"/>
  <c r="L66"/>
  <c r="K66"/>
  <c r="L65"/>
  <c r="K65"/>
  <c r="L63"/>
  <c r="K63"/>
  <c r="L61"/>
  <c r="K61"/>
  <c r="L60"/>
  <c r="K60"/>
  <c r="L59"/>
  <c r="K59"/>
  <c r="L58"/>
  <c r="K58"/>
  <c r="L57"/>
  <c r="K57"/>
  <c r="L56"/>
  <c r="K56"/>
  <c r="L55"/>
  <c r="K55"/>
  <c r="L54"/>
  <c r="K54"/>
  <c r="L53"/>
  <c r="K53"/>
  <c r="L51"/>
  <c r="K51"/>
  <c r="L50"/>
  <c r="K50"/>
  <c r="L49"/>
  <c r="K49"/>
  <c r="L47"/>
  <c r="K47"/>
  <c r="L45"/>
  <c r="K45"/>
  <c r="L44"/>
  <c r="K44"/>
  <c r="L43"/>
  <c r="K43"/>
  <c r="L42"/>
  <c r="K42"/>
  <c r="L41"/>
  <c r="K41"/>
  <c r="L40"/>
  <c r="K40"/>
  <c r="L39"/>
  <c r="K39"/>
  <c r="L38"/>
  <c r="K38"/>
  <c r="L37"/>
  <c r="K37"/>
  <c r="L36"/>
  <c r="K36"/>
  <c r="L35"/>
  <c r="K35"/>
  <c r="L33"/>
  <c r="K33"/>
  <c r="L32"/>
  <c r="K32"/>
  <c r="L31"/>
  <c r="K31"/>
  <c r="L29"/>
  <c r="K29"/>
  <c r="L28"/>
  <c r="K28"/>
  <c r="L27"/>
  <c r="K27"/>
  <c r="L26"/>
  <c r="K26"/>
  <c r="L25"/>
  <c r="K25"/>
  <c r="L23"/>
  <c r="K23"/>
  <c r="L22"/>
  <c r="K22"/>
  <c r="L21"/>
  <c r="K21"/>
  <c r="L19"/>
  <c r="K19"/>
  <c r="L18"/>
  <c r="K18"/>
  <c r="L17"/>
  <c r="K17"/>
  <c r="L6"/>
  <c r="L7"/>
  <c r="L8"/>
  <c r="L9"/>
  <c r="L10"/>
  <c r="L11"/>
  <c r="L12"/>
  <c r="L13"/>
  <c r="L14"/>
  <c r="L15"/>
  <c r="K7"/>
  <c r="K8"/>
  <c r="K9"/>
  <c r="K10"/>
  <c r="K11"/>
  <c r="K12"/>
  <c r="K13"/>
  <c r="K14"/>
  <c r="K15"/>
  <c r="K5"/>
  <c r="L5"/>
  <c r="M5" s="1"/>
  <c r="C2" i="2" s="1"/>
  <c r="C71" i="5"/>
  <c r="C72" s="1"/>
  <c r="C74" s="1"/>
  <c r="C76" s="1"/>
  <c r="C77" s="1"/>
  <c r="C78" s="1"/>
  <c r="C79" s="1"/>
  <c r="C80" s="1"/>
  <c r="C81" s="1"/>
  <c r="C82" s="1"/>
  <c r="C83" s="1"/>
  <c r="C84" s="1"/>
  <c r="C85" s="1"/>
  <c r="C86" s="1"/>
  <c r="C87" s="1"/>
  <c r="C89" s="1"/>
  <c r="C90" s="1"/>
  <c r="C91" s="1"/>
  <c r="C92" s="1"/>
  <c r="C47"/>
  <c r="C49" s="1"/>
  <c r="C50" s="1"/>
  <c r="C51" s="1"/>
  <c r="C53" s="1"/>
  <c r="C54" s="1"/>
  <c r="C55" s="1"/>
  <c r="C56" s="1"/>
  <c r="C57" s="1"/>
  <c r="C58" s="1"/>
  <c r="C59" s="1"/>
  <c r="C60" s="1"/>
  <c r="C61" s="1"/>
  <c r="C63" s="1"/>
  <c r="C64" s="1"/>
  <c r="C65" s="1"/>
  <c r="C31"/>
  <c r="C32" s="1"/>
  <c r="C33" s="1"/>
  <c r="C35" s="1"/>
  <c r="C36" s="1"/>
  <c r="C37" s="1"/>
  <c r="C38" s="1"/>
  <c r="C39" s="1"/>
  <c r="C40" s="1"/>
  <c r="C41" s="1"/>
  <c r="C42" s="1"/>
  <c r="C43" s="1"/>
  <c r="C25"/>
  <c r="T11"/>
  <c r="S11"/>
  <c r="R11"/>
  <c r="T10"/>
  <c r="S10"/>
  <c r="R10"/>
  <c r="T9"/>
  <c r="S9"/>
  <c r="R9"/>
  <c r="C6"/>
  <c r="C7" s="1"/>
  <c r="C8" s="1"/>
  <c r="C9" s="1"/>
  <c r="C10" s="1"/>
  <c r="C11" s="1"/>
  <c r="C12" s="1"/>
  <c r="C13" s="1"/>
  <c r="C14" s="1"/>
  <c r="C15" s="1"/>
  <c r="C17" s="1"/>
  <c r="C18" s="1"/>
  <c r="C19" s="1"/>
  <c r="P135" i="1"/>
  <c r="AB135" s="1"/>
  <c r="Q135"/>
  <c r="AC135" s="1"/>
  <c r="R135"/>
  <c r="AD135" s="1"/>
  <c r="S135"/>
  <c r="AE135" s="1"/>
  <c r="T135"/>
  <c r="AF135" s="1"/>
  <c r="U135"/>
  <c r="AG135" s="1"/>
  <c r="V135"/>
  <c r="AH135" s="1"/>
  <c r="W135"/>
  <c r="AI135" s="1"/>
  <c r="P134"/>
  <c r="AB134" s="1"/>
  <c r="Q134"/>
  <c r="AC134" s="1"/>
  <c r="R134"/>
  <c r="AD134" s="1"/>
  <c r="S134"/>
  <c r="AE134" s="1"/>
  <c r="T134"/>
  <c r="AF134" s="1"/>
  <c r="U134"/>
  <c r="AG134" s="1"/>
  <c r="V134"/>
  <c r="AH134" s="1"/>
  <c r="W134"/>
  <c r="AI134" s="1"/>
  <c r="P133"/>
  <c r="AB133" s="1"/>
  <c r="Q133"/>
  <c r="AC133" s="1"/>
  <c r="R133"/>
  <c r="AD133" s="1"/>
  <c r="S133"/>
  <c r="AE133" s="1"/>
  <c r="T133"/>
  <c r="AF133" s="1"/>
  <c r="U133"/>
  <c r="AG133" s="1"/>
  <c r="V133"/>
  <c r="AH133" s="1"/>
  <c r="W133"/>
  <c r="AI133" s="1"/>
  <c r="Q132"/>
  <c r="AC132" s="1"/>
  <c r="R132"/>
  <c r="AD132" s="1"/>
  <c r="S132"/>
  <c r="AE132" s="1"/>
  <c r="T132"/>
  <c r="AF132" s="1"/>
  <c r="U132"/>
  <c r="AG132" s="1"/>
  <c r="V132"/>
  <c r="AH132" s="1"/>
  <c r="W132"/>
  <c r="AI132" s="1"/>
  <c r="O131"/>
  <c r="AA131" s="1"/>
  <c r="P131"/>
  <c r="AB131" s="1"/>
  <c r="Q131"/>
  <c r="AC131" s="1"/>
  <c r="R131"/>
  <c r="AD131" s="1"/>
  <c r="S131"/>
  <c r="AE131" s="1"/>
  <c r="T131"/>
  <c r="AF131" s="1"/>
  <c r="U131"/>
  <c r="AG131" s="1"/>
  <c r="V131"/>
  <c r="AH131" s="1"/>
  <c r="W131"/>
  <c r="AI131" s="1"/>
  <c r="P130"/>
  <c r="AB130" s="1"/>
  <c r="Q130"/>
  <c r="AC130" s="1"/>
  <c r="R130"/>
  <c r="AD130" s="1"/>
  <c r="S130"/>
  <c r="AE130" s="1"/>
  <c r="T130"/>
  <c r="AF130" s="1"/>
  <c r="U130"/>
  <c r="AG130" s="1"/>
  <c r="V130"/>
  <c r="AH130" s="1"/>
  <c r="W130"/>
  <c r="AI130" s="1"/>
  <c r="P129"/>
  <c r="AB129" s="1"/>
  <c r="Q129"/>
  <c r="AC129" s="1"/>
  <c r="R129"/>
  <c r="AD129" s="1"/>
  <c r="S129"/>
  <c r="AE129" s="1"/>
  <c r="T129"/>
  <c r="AF129" s="1"/>
  <c r="U129"/>
  <c r="AG129" s="1"/>
  <c r="V129"/>
  <c r="AH129" s="1"/>
  <c r="W129"/>
  <c r="AI129" s="1"/>
  <c r="O128"/>
  <c r="AA128" s="1"/>
  <c r="P128"/>
  <c r="AB128" s="1"/>
  <c r="Q128"/>
  <c r="AC128" s="1"/>
  <c r="R128"/>
  <c r="AD128" s="1"/>
  <c r="S128"/>
  <c r="AE128" s="1"/>
  <c r="T128"/>
  <c r="AF128" s="1"/>
  <c r="U128"/>
  <c r="AG128" s="1"/>
  <c r="V128"/>
  <c r="AH128" s="1"/>
  <c r="W128"/>
  <c r="AI128" s="1"/>
  <c r="O127"/>
  <c r="AA127" s="1"/>
  <c r="P127"/>
  <c r="AB127" s="1"/>
  <c r="Q127"/>
  <c r="AC127" s="1"/>
  <c r="R127"/>
  <c r="AD127" s="1"/>
  <c r="S127"/>
  <c r="AE127" s="1"/>
  <c r="T127"/>
  <c r="AF127" s="1"/>
  <c r="U127"/>
  <c r="AG127" s="1"/>
  <c r="V127"/>
  <c r="AH127" s="1"/>
  <c r="W127"/>
  <c r="AI127" s="1"/>
  <c r="O126"/>
  <c r="AA126" s="1"/>
  <c r="P126"/>
  <c r="AB126" s="1"/>
  <c r="Q126"/>
  <c r="AC126" s="1"/>
  <c r="R126"/>
  <c r="AD126" s="1"/>
  <c r="S126"/>
  <c r="AE126" s="1"/>
  <c r="T126"/>
  <c r="AF126" s="1"/>
  <c r="U126"/>
  <c r="AG126" s="1"/>
  <c r="V126"/>
  <c r="AH126" s="1"/>
  <c r="W126"/>
  <c r="AI126" s="1"/>
  <c r="S125"/>
  <c r="AE125" s="1"/>
  <c r="T125"/>
  <c r="AF125" s="1"/>
  <c r="U125"/>
  <c r="AG125" s="1"/>
  <c r="V125"/>
  <c r="AH125" s="1"/>
  <c r="W125"/>
  <c r="AI125" s="1"/>
  <c r="S124"/>
  <c r="AE124" s="1"/>
  <c r="T124"/>
  <c r="AF124" s="1"/>
  <c r="U124"/>
  <c r="AG124" s="1"/>
  <c r="V124"/>
  <c r="AH124" s="1"/>
  <c r="W124"/>
  <c r="AI124" s="1"/>
  <c r="S123"/>
  <c r="AE123" s="1"/>
  <c r="T123"/>
  <c r="AF123" s="1"/>
  <c r="U123"/>
  <c r="AG123" s="1"/>
  <c r="V123"/>
  <c r="AH123" s="1"/>
  <c r="W123"/>
  <c r="AI123" s="1"/>
  <c r="S122"/>
  <c r="AE122" s="1"/>
  <c r="T122"/>
  <c r="AF122" s="1"/>
  <c r="U122"/>
  <c r="AG122" s="1"/>
  <c r="V122"/>
  <c r="AH122" s="1"/>
  <c r="W122"/>
  <c r="AI122" s="1"/>
  <c r="S121"/>
  <c r="AE121" s="1"/>
  <c r="T121"/>
  <c r="AF121" s="1"/>
  <c r="U121"/>
  <c r="AG121" s="1"/>
  <c r="V121"/>
  <c r="AH121" s="1"/>
  <c r="W121"/>
  <c r="AI121" s="1"/>
  <c r="O120"/>
  <c r="AA120" s="1"/>
  <c r="P120"/>
  <c r="AB120" s="1"/>
  <c r="Q120"/>
  <c r="AC120" s="1"/>
  <c r="R120"/>
  <c r="AD120" s="1"/>
  <c r="S120"/>
  <c r="AE120" s="1"/>
  <c r="T120"/>
  <c r="AF120" s="1"/>
  <c r="U120"/>
  <c r="AG120" s="1"/>
  <c r="V120"/>
  <c r="AH120" s="1"/>
  <c r="W120"/>
  <c r="AI120" s="1"/>
  <c r="O119"/>
  <c r="AA119" s="1"/>
  <c r="P119"/>
  <c r="AB119" s="1"/>
  <c r="Q119"/>
  <c r="AC119" s="1"/>
  <c r="R119"/>
  <c r="AD119" s="1"/>
  <c r="S119"/>
  <c r="AE119" s="1"/>
  <c r="T119"/>
  <c r="AF119" s="1"/>
  <c r="U119"/>
  <c r="AG119" s="1"/>
  <c r="V119"/>
  <c r="AH119" s="1"/>
  <c r="W119"/>
  <c r="AI119" s="1"/>
  <c r="Q118"/>
  <c r="AC118" s="1"/>
  <c r="R118"/>
  <c r="AD118" s="1"/>
  <c r="S118"/>
  <c r="AE118" s="1"/>
  <c r="T118"/>
  <c r="AF118" s="1"/>
  <c r="U118"/>
  <c r="AG118" s="1"/>
  <c r="V118"/>
  <c r="AH118" s="1"/>
  <c r="W118"/>
  <c r="AI118" s="1"/>
  <c r="P117"/>
  <c r="AB117" s="1"/>
  <c r="Q117"/>
  <c r="AC117" s="1"/>
  <c r="R117"/>
  <c r="AD117" s="1"/>
  <c r="S117"/>
  <c r="AE117" s="1"/>
  <c r="T117"/>
  <c r="AF117" s="1"/>
  <c r="U117"/>
  <c r="AG117" s="1"/>
  <c r="V117"/>
  <c r="AH117" s="1"/>
  <c r="W117"/>
  <c r="AI117" s="1"/>
  <c r="Q116"/>
  <c r="AC116" s="1"/>
  <c r="R116"/>
  <c r="AD116" s="1"/>
  <c r="S116"/>
  <c r="AE116" s="1"/>
  <c r="T116"/>
  <c r="AF116" s="1"/>
  <c r="U116"/>
  <c r="AG116" s="1"/>
  <c r="V116"/>
  <c r="AH116" s="1"/>
  <c r="W116"/>
  <c r="AI116" s="1"/>
  <c r="P115"/>
  <c r="AB115" s="1"/>
  <c r="Q115"/>
  <c r="AC115" s="1"/>
  <c r="R115"/>
  <c r="AD115" s="1"/>
  <c r="S115"/>
  <c r="AE115" s="1"/>
  <c r="T115"/>
  <c r="AF115" s="1"/>
  <c r="U115"/>
  <c r="AG115" s="1"/>
  <c r="V115"/>
  <c r="AH115" s="1"/>
  <c r="W115"/>
  <c r="AI115" s="1"/>
  <c r="P114"/>
  <c r="AB114" s="1"/>
  <c r="Q114"/>
  <c r="AC114" s="1"/>
  <c r="R114"/>
  <c r="AD114" s="1"/>
  <c r="S114"/>
  <c r="AE114" s="1"/>
  <c r="T114"/>
  <c r="AF114" s="1"/>
  <c r="U114"/>
  <c r="AG114" s="1"/>
  <c r="V114"/>
  <c r="AH114" s="1"/>
  <c r="W114"/>
  <c r="AI114" s="1"/>
  <c r="P113"/>
  <c r="AB113" s="1"/>
  <c r="Q113"/>
  <c r="AC113" s="1"/>
  <c r="R113"/>
  <c r="AD113" s="1"/>
  <c r="S113"/>
  <c r="AE113" s="1"/>
  <c r="T113"/>
  <c r="AF113" s="1"/>
  <c r="U113"/>
  <c r="AG113" s="1"/>
  <c r="V113"/>
  <c r="AH113" s="1"/>
  <c r="W113"/>
  <c r="AI113" s="1"/>
  <c r="O112"/>
  <c r="AA112" s="1"/>
  <c r="P112"/>
  <c r="AB112" s="1"/>
  <c r="Q112"/>
  <c r="AC112" s="1"/>
  <c r="R112"/>
  <c r="AD112" s="1"/>
  <c r="S112"/>
  <c r="AE112" s="1"/>
  <c r="T112"/>
  <c r="AF112" s="1"/>
  <c r="U112"/>
  <c r="AG112" s="1"/>
  <c r="V112"/>
  <c r="AH112" s="1"/>
  <c r="W112"/>
  <c r="AI112" s="1"/>
  <c r="O111"/>
  <c r="AA111" s="1"/>
  <c r="P111"/>
  <c r="AB111" s="1"/>
  <c r="Q111"/>
  <c r="AC111" s="1"/>
  <c r="R111"/>
  <c r="AD111" s="1"/>
  <c r="S111"/>
  <c r="AE111" s="1"/>
  <c r="T111"/>
  <c r="AF111" s="1"/>
  <c r="U111"/>
  <c r="AG111" s="1"/>
  <c r="V111"/>
  <c r="AH111" s="1"/>
  <c r="W111"/>
  <c r="AI111" s="1"/>
  <c r="R110"/>
  <c r="AD110" s="1"/>
  <c r="S110"/>
  <c r="AE110" s="1"/>
  <c r="T110"/>
  <c r="AF110" s="1"/>
  <c r="U110"/>
  <c r="AG110" s="1"/>
  <c r="V110"/>
  <c r="AH110" s="1"/>
  <c r="W110"/>
  <c r="AI110" s="1"/>
  <c r="P109"/>
  <c r="AB109" s="1"/>
  <c r="Q109"/>
  <c r="AC109" s="1"/>
  <c r="R109"/>
  <c r="AD109" s="1"/>
  <c r="S109"/>
  <c r="AE109" s="1"/>
  <c r="T109"/>
  <c r="AF109" s="1"/>
  <c r="U109"/>
  <c r="AG109" s="1"/>
  <c r="V109"/>
  <c r="AH109" s="1"/>
  <c r="W109"/>
  <c r="AI109" s="1"/>
  <c r="O108"/>
  <c r="AA108" s="1"/>
  <c r="P108"/>
  <c r="AB108" s="1"/>
  <c r="Q108"/>
  <c r="AC108" s="1"/>
  <c r="R108"/>
  <c r="AD108" s="1"/>
  <c r="S108"/>
  <c r="AE108" s="1"/>
  <c r="T108"/>
  <c r="AF108" s="1"/>
  <c r="U108"/>
  <c r="AG108" s="1"/>
  <c r="V108"/>
  <c r="AH108" s="1"/>
  <c r="W108"/>
  <c r="AI108" s="1"/>
  <c r="P107"/>
  <c r="AB107" s="1"/>
  <c r="Q107"/>
  <c r="AC107" s="1"/>
  <c r="R107"/>
  <c r="AD107" s="1"/>
  <c r="S107"/>
  <c r="AE107" s="1"/>
  <c r="T107"/>
  <c r="AF107" s="1"/>
  <c r="U107"/>
  <c r="AG107" s="1"/>
  <c r="V107"/>
  <c r="AH107" s="1"/>
  <c r="W107"/>
  <c r="AI107" s="1"/>
  <c r="R106"/>
  <c r="AD106" s="1"/>
  <c r="S106"/>
  <c r="AE106" s="1"/>
  <c r="T106"/>
  <c r="AF106" s="1"/>
  <c r="U106"/>
  <c r="AG106" s="1"/>
  <c r="V106"/>
  <c r="AH106" s="1"/>
  <c r="W106"/>
  <c r="AI106" s="1"/>
  <c r="V105"/>
  <c r="AH105" s="1"/>
  <c r="W105"/>
  <c r="AI105" s="1"/>
  <c r="P104"/>
  <c r="AB104" s="1"/>
  <c r="Q104"/>
  <c r="AC104" s="1"/>
  <c r="R104"/>
  <c r="AD104" s="1"/>
  <c r="S104"/>
  <c r="AE104" s="1"/>
  <c r="T104"/>
  <c r="AF104" s="1"/>
  <c r="U104"/>
  <c r="AG104" s="1"/>
  <c r="V104"/>
  <c r="AH104" s="1"/>
  <c r="W104"/>
  <c r="AI104" s="1"/>
  <c r="P103"/>
  <c r="AB103" s="1"/>
  <c r="Q103"/>
  <c r="AC103" s="1"/>
  <c r="R103"/>
  <c r="AD103" s="1"/>
  <c r="S103"/>
  <c r="AE103" s="1"/>
  <c r="T103"/>
  <c r="AF103" s="1"/>
  <c r="U103"/>
  <c r="AG103" s="1"/>
  <c r="V103"/>
  <c r="AH103" s="1"/>
  <c r="W103"/>
  <c r="AI103" s="1"/>
  <c r="P102"/>
  <c r="AB102" s="1"/>
  <c r="Q102"/>
  <c r="AC102" s="1"/>
  <c r="R102"/>
  <c r="AD102" s="1"/>
  <c r="S102"/>
  <c r="AE102" s="1"/>
  <c r="T102"/>
  <c r="AF102" s="1"/>
  <c r="U102"/>
  <c r="AG102" s="1"/>
  <c r="V102"/>
  <c r="AH102" s="1"/>
  <c r="W102"/>
  <c r="AI102" s="1"/>
  <c r="Q101"/>
  <c r="AC101" s="1"/>
  <c r="R101"/>
  <c r="AD101" s="1"/>
  <c r="S101"/>
  <c r="AE101" s="1"/>
  <c r="T101"/>
  <c r="AF101" s="1"/>
  <c r="U101"/>
  <c r="AG101" s="1"/>
  <c r="V101"/>
  <c r="AH101" s="1"/>
  <c r="W101"/>
  <c r="AI101" s="1"/>
  <c r="O100"/>
  <c r="AA100" s="1"/>
  <c r="P100"/>
  <c r="AB100" s="1"/>
  <c r="Q100"/>
  <c r="AC100" s="1"/>
  <c r="R100"/>
  <c r="AD100" s="1"/>
  <c r="S100"/>
  <c r="AE100" s="1"/>
  <c r="T100"/>
  <c r="AF100" s="1"/>
  <c r="U100"/>
  <c r="AG100" s="1"/>
  <c r="V100"/>
  <c r="AH100" s="1"/>
  <c r="W100"/>
  <c r="AI100" s="1"/>
  <c r="R99"/>
  <c r="AD99" s="1"/>
  <c r="S99"/>
  <c r="AE99" s="1"/>
  <c r="T99"/>
  <c r="AF99" s="1"/>
  <c r="U99"/>
  <c r="AG99" s="1"/>
  <c r="V99"/>
  <c r="AH99" s="1"/>
  <c r="W99"/>
  <c r="AI99" s="1"/>
  <c r="S98"/>
  <c r="AE98" s="1"/>
  <c r="T98"/>
  <c r="AF98" s="1"/>
  <c r="U98"/>
  <c r="AG98" s="1"/>
  <c r="V98"/>
  <c r="AH98" s="1"/>
  <c r="W98"/>
  <c r="AI98" s="1"/>
  <c r="O97"/>
  <c r="AA97" s="1"/>
  <c r="P97"/>
  <c r="AB97" s="1"/>
  <c r="Q97"/>
  <c r="AC97" s="1"/>
  <c r="R97"/>
  <c r="AD97" s="1"/>
  <c r="S97"/>
  <c r="AE97" s="1"/>
  <c r="T97"/>
  <c r="AF97" s="1"/>
  <c r="U97"/>
  <c r="AG97" s="1"/>
  <c r="V97"/>
  <c r="AH97" s="1"/>
  <c r="W97"/>
  <c r="AI97" s="1"/>
  <c r="O96"/>
  <c r="AA96" s="1"/>
  <c r="P96"/>
  <c r="AB96" s="1"/>
  <c r="Q96"/>
  <c r="AC96" s="1"/>
  <c r="R96"/>
  <c r="AD96" s="1"/>
  <c r="S96"/>
  <c r="AE96" s="1"/>
  <c r="T96"/>
  <c r="AF96" s="1"/>
  <c r="U96"/>
  <c r="AG96" s="1"/>
  <c r="V96"/>
  <c r="AH96" s="1"/>
  <c r="W96"/>
  <c r="AI96" s="1"/>
  <c r="P95"/>
  <c r="AB95" s="1"/>
  <c r="Q95"/>
  <c r="AC95" s="1"/>
  <c r="R95"/>
  <c r="AD95" s="1"/>
  <c r="S95"/>
  <c r="AE95" s="1"/>
  <c r="T95"/>
  <c r="AF95" s="1"/>
  <c r="U95"/>
  <c r="AG95" s="1"/>
  <c r="V95"/>
  <c r="AH95" s="1"/>
  <c r="W95"/>
  <c r="AI95" s="1"/>
  <c r="P94"/>
  <c r="AB94" s="1"/>
  <c r="Q94"/>
  <c r="AC94" s="1"/>
  <c r="R94"/>
  <c r="AD94" s="1"/>
  <c r="S94"/>
  <c r="AE94" s="1"/>
  <c r="T94"/>
  <c r="AF94" s="1"/>
  <c r="U94"/>
  <c r="AG94" s="1"/>
  <c r="V94"/>
  <c r="AH94" s="1"/>
  <c r="W94"/>
  <c r="AI94" s="1"/>
  <c r="Q93"/>
  <c r="AC93" s="1"/>
  <c r="R93"/>
  <c r="AD93" s="1"/>
  <c r="S93"/>
  <c r="AE93" s="1"/>
  <c r="T93"/>
  <c r="AF93" s="1"/>
  <c r="U93"/>
  <c r="AG93" s="1"/>
  <c r="V93"/>
  <c r="AH93" s="1"/>
  <c r="W93"/>
  <c r="AI93" s="1"/>
  <c r="R92"/>
  <c r="AD92" s="1"/>
  <c r="S92"/>
  <c r="AE92" s="1"/>
  <c r="T92"/>
  <c r="AF92" s="1"/>
  <c r="U92"/>
  <c r="AG92" s="1"/>
  <c r="V92"/>
  <c r="AH92" s="1"/>
  <c r="W92"/>
  <c r="AI92" s="1"/>
  <c r="S91"/>
  <c r="AE91" s="1"/>
  <c r="T91"/>
  <c r="AF91" s="1"/>
  <c r="U91"/>
  <c r="AG91" s="1"/>
  <c r="V91"/>
  <c r="AH91" s="1"/>
  <c r="W91"/>
  <c r="AI91" s="1"/>
  <c r="Q90"/>
  <c r="AC90" s="1"/>
  <c r="R90"/>
  <c r="AD90" s="1"/>
  <c r="S90"/>
  <c r="AE90" s="1"/>
  <c r="T90"/>
  <c r="AF90" s="1"/>
  <c r="U90"/>
  <c r="AG90" s="1"/>
  <c r="V90"/>
  <c r="AH90" s="1"/>
  <c r="W90"/>
  <c r="AI90" s="1"/>
  <c r="P89"/>
  <c r="AB89" s="1"/>
  <c r="Q89"/>
  <c r="AC89" s="1"/>
  <c r="R89"/>
  <c r="AD89" s="1"/>
  <c r="S89"/>
  <c r="AE89" s="1"/>
  <c r="T89"/>
  <c r="AF89" s="1"/>
  <c r="U89"/>
  <c r="AG89" s="1"/>
  <c r="V89"/>
  <c r="AH89" s="1"/>
  <c r="W89"/>
  <c r="AI89" s="1"/>
  <c r="P88"/>
  <c r="AB88" s="1"/>
  <c r="Q88"/>
  <c r="AC88" s="1"/>
  <c r="R88"/>
  <c r="AD88" s="1"/>
  <c r="S88"/>
  <c r="AE88" s="1"/>
  <c r="T88"/>
  <c r="AF88" s="1"/>
  <c r="U88"/>
  <c r="AG88" s="1"/>
  <c r="V88"/>
  <c r="AH88" s="1"/>
  <c r="W88"/>
  <c r="AI88" s="1"/>
  <c r="P87"/>
  <c r="AB87" s="1"/>
  <c r="Q87"/>
  <c r="AC87" s="1"/>
  <c r="R87"/>
  <c r="AD87" s="1"/>
  <c r="S87"/>
  <c r="AE87" s="1"/>
  <c r="T87"/>
  <c r="AF87" s="1"/>
  <c r="U87"/>
  <c r="AG87" s="1"/>
  <c r="V87"/>
  <c r="AH87" s="1"/>
  <c r="W87"/>
  <c r="AI87" s="1"/>
  <c r="P86"/>
  <c r="AB86" s="1"/>
  <c r="Q86"/>
  <c r="AC86" s="1"/>
  <c r="R86"/>
  <c r="AD86" s="1"/>
  <c r="S86"/>
  <c r="AE86" s="1"/>
  <c r="T86"/>
  <c r="AF86" s="1"/>
  <c r="U86"/>
  <c r="AG86" s="1"/>
  <c r="V86"/>
  <c r="AH86" s="1"/>
  <c r="W86"/>
  <c r="AI86" s="1"/>
  <c r="P85"/>
  <c r="AB85" s="1"/>
  <c r="Q85"/>
  <c r="AC85" s="1"/>
  <c r="R85"/>
  <c r="AD85" s="1"/>
  <c r="S85"/>
  <c r="AE85" s="1"/>
  <c r="T85"/>
  <c r="AF85" s="1"/>
  <c r="U85"/>
  <c r="AG85" s="1"/>
  <c r="V85"/>
  <c r="AH85" s="1"/>
  <c r="W85"/>
  <c r="AI85" s="1"/>
  <c r="Q84"/>
  <c r="AC84" s="1"/>
  <c r="R84"/>
  <c r="AD84" s="1"/>
  <c r="S84"/>
  <c r="AE84" s="1"/>
  <c r="T84"/>
  <c r="AF84" s="1"/>
  <c r="U84"/>
  <c r="AG84" s="1"/>
  <c r="V84"/>
  <c r="AH84" s="1"/>
  <c r="W84"/>
  <c r="AI84" s="1"/>
  <c r="P83"/>
  <c r="AB83" s="1"/>
  <c r="Q83"/>
  <c r="AC83" s="1"/>
  <c r="R83"/>
  <c r="AD83" s="1"/>
  <c r="S83"/>
  <c r="AE83" s="1"/>
  <c r="T83"/>
  <c r="AF83" s="1"/>
  <c r="U83"/>
  <c r="AG83" s="1"/>
  <c r="V83"/>
  <c r="AH83" s="1"/>
  <c r="W83"/>
  <c r="AI83" s="1"/>
  <c r="T82"/>
  <c r="AF82" s="1"/>
  <c r="U82"/>
  <c r="AG82" s="1"/>
  <c r="V82"/>
  <c r="AH82" s="1"/>
  <c r="W82"/>
  <c r="AI82" s="1"/>
  <c r="P81"/>
  <c r="AB81" s="1"/>
  <c r="Q81"/>
  <c r="AC81" s="1"/>
  <c r="R81"/>
  <c r="AD81" s="1"/>
  <c r="S81"/>
  <c r="AE81" s="1"/>
  <c r="T81"/>
  <c r="AF81" s="1"/>
  <c r="U81"/>
  <c r="AG81" s="1"/>
  <c r="V81"/>
  <c r="AH81" s="1"/>
  <c r="W81"/>
  <c r="AI81" s="1"/>
  <c r="P80"/>
  <c r="AB80" s="1"/>
  <c r="Q80"/>
  <c r="AC80" s="1"/>
  <c r="R80"/>
  <c r="AD80" s="1"/>
  <c r="S80"/>
  <c r="AE80" s="1"/>
  <c r="T80"/>
  <c r="AF80" s="1"/>
  <c r="U80"/>
  <c r="AG80" s="1"/>
  <c r="V80"/>
  <c r="AH80" s="1"/>
  <c r="W80"/>
  <c r="AI80" s="1"/>
  <c r="P79"/>
  <c r="AB79" s="1"/>
  <c r="Q79"/>
  <c r="AC79" s="1"/>
  <c r="R79"/>
  <c r="AD79" s="1"/>
  <c r="S79"/>
  <c r="AE79" s="1"/>
  <c r="T79"/>
  <c r="AF79" s="1"/>
  <c r="U79"/>
  <c r="AG79" s="1"/>
  <c r="V79"/>
  <c r="AH79" s="1"/>
  <c r="W79"/>
  <c r="AI79" s="1"/>
  <c r="Q78"/>
  <c r="AC78" s="1"/>
  <c r="R78"/>
  <c r="AD78" s="1"/>
  <c r="S78"/>
  <c r="AE78" s="1"/>
  <c r="T78"/>
  <c r="AF78" s="1"/>
  <c r="U78"/>
  <c r="AG78" s="1"/>
  <c r="V78"/>
  <c r="AH78" s="1"/>
  <c r="W78"/>
  <c r="AI78" s="1"/>
  <c r="Q77"/>
  <c r="AC77" s="1"/>
  <c r="R77"/>
  <c r="AD77" s="1"/>
  <c r="S77"/>
  <c r="AE77" s="1"/>
  <c r="T77"/>
  <c r="AF77" s="1"/>
  <c r="U77"/>
  <c r="AG77" s="1"/>
  <c r="V77"/>
  <c r="AH77" s="1"/>
  <c r="W77"/>
  <c r="AI77" s="1"/>
  <c r="Q76"/>
  <c r="AC76" s="1"/>
  <c r="R76"/>
  <c r="AD76" s="1"/>
  <c r="S76"/>
  <c r="AE76" s="1"/>
  <c r="T76"/>
  <c r="AF76" s="1"/>
  <c r="U76"/>
  <c r="AG76" s="1"/>
  <c r="V76"/>
  <c r="AH76" s="1"/>
  <c r="W76"/>
  <c r="AI76" s="1"/>
  <c r="R75"/>
  <c r="AD75" s="1"/>
  <c r="S75"/>
  <c r="AE75" s="1"/>
  <c r="T75"/>
  <c r="AF75" s="1"/>
  <c r="U75"/>
  <c r="AG75" s="1"/>
  <c r="V75"/>
  <c r="AH75" s="1"/>
  <c r="W75"/>
  <c r="AI75" s="1"/>
  <c r="P74"/>
  <c r="AB74" s="1"/>
  <c r="Q74"/>
  <c r="AC74" s="1"/>
  <c r="R74"/>
  <c r="AD74" s="1"/>
  <c r="S74"/>
  <c r="AE74" s="1"/>
  <c r="T74"/>
  <c r="AF74" s="1"/>
  <c r="U74"/>
  <c r="AG74" s="1"/>
  <c r="V74"/>
  <c r="AH74" s="1"/>
  <c r="W74"/>
  <c r="AI74" s="1"/>
  <c r="P73"/>
  <c r="AB73" s="1"/>
  <c r="Q73"/>
  <c r="AC73" s="1"/>
  <c r="R73"/>
  <c r="AD73" s="1"/>
  <c r="S73"/>
  <c r="AE73" s="1"/>
  <c r="T73"/>
  <c r="AF73" s="1"/>
  <c r="U73"/>
  <c r="AG73" s="1"/>
  <c r="V73"/>
  <c r="AH73" s="1"/>
  <c r="W73"/>
  <c r="AI73" s="1"/>
  <c r="O72"/>
  <c r="AA72" s="1"/>
  <c r="P72"/>
  <c r="AB72" s="1"/>
  <c r="Q72"/>
  <c r="AC72" s="1"/>
  <c r="R72"/>
  <c r="AD72" s="1"/>
  <c r="S72"/>
  <c r="AE72" s="1"/>
  <c r="T72"/>
  <c r="AF72" s="1"/>
  <c r="U72"/>
  <c r="AG72" s="1"/>
  <c r="V72"/>
  <c r="AH72" s="1"/>
  <c r="W72"/>
  <c r="AI72" s="1"/>
  <c r="Q71"/>
  <c r="AC71" s="1"/>
  <c r="R71"/>
  <c r="AD71" s="1"/>
  <c r="S71"/>
  <c r="AE71" s="1"/>
  <c r="T71"/>
  <c r="AF71" s="1"/>
  <c r="U71"/>
  <c r="AG71" s="1"/>
  <c r="V71"/>
  <c r="AH71" s="1"/>
  <c r="W71"/>
  <c r="AI71" s="1"/>
  <c r="Q70"/>
  <c r="AC70" s="1"/>
  <c r="R70"/>
  <c r="AD70" s="1"/>
  <c r="S70"/>
  <c r="AE70" s="1"/>
  <c r="T70"/>
  <c r="AF70" s="1"/>
  <c r="U70"/>
  <c r="AG70" s="1"/>
  <c r="V70"/>
  <c r="AH70" s="1"/>
  <c r="W70"/>
  <c r="AI70" s="1"/>
  <c r="P69"/>
  <c r="AB69" s="1"/>
  <c r="Q69"/>
  <c r="AC69" s="1"/>
  <c r="R69"/>
  <c r="AD69" s="1"/>
  <c r="S69"/>
  <c r="AE69" s="1"/>
  <c r="T69"/>
  <c r="AF69" s="1"/>
  <c r="U69"/>
  <c r="AG69" s="1"/>
  <c r="V69"/>
  <c r="AH69" s="1"/>
  <c r="W69"/>
  <c r="AI69" s="1"/>
  <c r="U68"/>
  <c r="AG68" s="1"/>
  <c r="V68"/>
  <c r="AH68" s="1"/>
  <c r="W68"/>
  <c r="AI68" s="1"/>
  <c r="P67"/>
  <c r="AB67" s="1"/>
  <c r="Q67"/>
  <c r="AC67" s="1"/>
  <c r="R67"/>
  <c r="AD67" s="1"/>
  <c r="S67"/>
  <c r="AE67" s="1"/>
  <c r="T67"/>
  <c r="AF67" s="1"/>
  <c r="U67"/>
  <c r="AG67" s="1"/>
  <c r="V67"/>
  <c r="AH67" s="1"/>
  <c r="W67"/>
  <c r="AI67" s="1"/>
  <c r="V65"/>
  <c r="AH65" s="1"/>
  <c r="W65"/>
  <c r="AI65" s="1"/>
  <c r="W64"/>
  <c r="AI64" s="1"/>
  <c r="S63"/>
  <c r="AE63" s="1"/>
  <c r="T63"/>
  <c r="AF63" s="1"/>
  <c r="U63"/>
  <c r="AG63" s="1"/>
  <c r="V63"/>
  <c r="AH63" s="1"/>
  <c r="W63"/>
  <c r="AI63" s="1"/>
  <c r="S62"/>
  <c r="AE62" s="1"/>
  <c r="T62"/>
  <c r="AF62" s="1"/>
  <c r="U62"/>
  <c r="AG62" s="1"/>
  <c r="V62"/>
  <c r="AH62" s="1"/>
  <c r="W62"/>
  <c r="AI62" s="1"/>
  <c r="S61"/>
  <c r="AE61" s="1"/>
  <c r="T61"/>
  <c r="AF61" s="1"/>
  <c r="U61"/>
  <c r="AG61" s="1"/>
  <c r="V61"/>
  <c r="AH61" s="1"/>
  <c r="W61"/>
  <c r="AI61" s="1"/>
  <c r="O60"/>
  <c r="AA60" s="1"/>
  <c r="P60"/>
  <c r="AB60" s="1"/>
  <c r="Q60"/>
  <c r="AC60" s="1"/>
  <c r="R60"/>
  <c r="AD60" s="1"/>
  <c r="S60"/>
  <c r="AE60" s="1"/>
  <c r="T60"/>
  <c r="AF60" s="1"/>
  <c r="U60"/>
  <c r="AG60" s="1"/>
  <c r="V60"/>
  <c r="AH60" s="1"/>
  <c r="W60"/>
  <c r="AI60" s="1"/>
  <c r="Q59"/>
  <c r="AC59" s="1"/>
  <c r="R59"/>
  <c r="AD59" s="1"/>
  <c r="S59"/>
  <c r="AE59" s="1"/>
  <c r="T59"/>
  <c r="AF59" s="1"/>
  <c r="U59"/>
  <c r="AG59" s="1"/>
  <c r="V59"/>
  <c r="AH59" s="1"/>
  <c r="W59"/>
  <c r="AI59" s="1"/>
  <c r="P58"/>
  <c r="AB58" s="1"/>
  <c r="Q58"/>
  <c r="AC58" s="1"/>
  <c r="R58"/>
  <c r="AD58" s="1"/>
  <c r="S58"/>
  <c r="AE58" s="1"/>
  <c r="T58"/>
  <c r="AF58" s="1"/>
  <c r="U58"/>
  <c r="AG58" s="1"/>
  <c r="V58"/>
  <c r="AH58" s="1"/>
  <c r="W58"/>
  <c r="AI58" s="1"/>
  <c r="Q57"/>
  <c r="AC57" s="1"/>
  <c r="R57"/>
  <c r="AD57" s="1"/>
  <c r="S57"/>
  <c r="AE57" s="1"/>
  <c r="T57"/>
  <c r="AF57" s="1"/>
  <c r="U57"/>
  <c r="AG57" s="1"/>
  <c r="V57"/>
  <c r="AH57" s="1"/>
  <c r="W57"/>
  <c r="AI57" s="1"/>
  <c r="P56"/>
  <c r="AB56" s="1"/>
  <c r="Q56"/>
  <c r="AC56" s="1"/>
  <c r="R56"/>
  <c r="AD56" s="1"/>
  <c r="S56"/>
  <c r="AE56" s="1"/>
  <c r="T56"/>
  <c r="AF56" s="1"/>
  <c r="U56"/>
  <c r="AG56" s="1"/>
  <c r="V56"/>
  <c r="AH56" s="1"/>
  <c r="W56"/>
  <c r="AI56" s="1"/>
  <c r="Q55"/>
  <c r="AC55" s="1"/>
  <c r="R55"/>
  <c r="AD55" s="1"/>
  <c r="S55"/>
  <c r="AE55" s="1"/>
  <c r="T55"/>
  <c r="AF55" s="1"/>
  <c r="U55"/>
  <c r="AG55" s="1"/>
  <c r="V55"/>
  <c r="AH55" s="1"/>
  <c r="W55"/>
  <c r="AI55" s="1"/>
  <c r="P53"/>
  <c r="AB53" s="1"/>
  <c r="Q53"/>
  <c r="AC53" s="1"/>
  <c r="R53"/>
  <c r="AD53" s="1"/>
  <c r="S53"/>
  <c r="AE53" s="1"/>
  <c r="T53"/>
  <c r="AF53" s="1"/>
  <c r="U53"/>
  <c r="AG53" s="1"/>
  <c r="V53"/>
  <c r="AH53" s="1"/>
  <c r="W53"/>
  <c r="AI53" s="1"/>
  <c r="Q52"/>
  <c r="AC52" s="1"/>
  <c r="R52"/>
  <c r="AD52" s="1"/>
  <c r="S52"/>
  <c r="AE52" s="1"/>
  <c r="T52"/>
  <c r="AF52" s="1"/>
  <c r="U52"/>
  <c r="AG52" s="1"/>
  <c r="V52"/>
  <c r="AH52" s="1"/>
  <c r="W52"/>
  <c r="AI52" s="1"/>
  <c r="Q51"/>
  <c r="AC51" s="1"/>
  <c r="R51"/>
  <c r="AD51" s="1"/>
  <c r="S51"/>
  <c r="AE51" s="1"/>
  <c r="T51"/>
  <c r="AF51" s="1"/>
  <c r="U51"/>
  <c r="AG51" s="1"/>
  <c r="V51"/>
  <c r="AH51" s="1"/>
  <c r="W51"/>
  <c r="AI51" s="1"/>
  <c r="O50"/>
  <c r="AA50" s="1"/>
  <c r="P50"/>
  <c r="AB50" s="1"/>
  <c r="Q50"/>
  <c r="AC50" s="1"/>
  <c r="R50"/>
  <c r="AD50" s="1"/>
  <c r="S50"/>
  <c r="AE50" s="1"/>
  <c r="T50"/>
  <c r="AF50" s="1"/>
  <c r="U50"/>
  <c r="AG50" s="1"/>
  <c r="V50"/>
  <c r="AH50" s="1"/>
  <c r="W50"/>
  <c r="AI50" s="1"/>
  <c r="S49"/>
  <c r="AE49" s="1"/>
  <c r="T49"/>
  <c r="AF49" s="1"/>
  <c r="U49"/>
  <c r="AG49" s="1"/>
  <c r="V49"/>
  <c r="AH49" s="1"/>
  <c r="W49"/>
  <c r="AI49" s="1"/>
  <c r="S48"/>
  <c r="AE48" s="1"/>
  <c r="T48"/>
  <c r="AF48" s="1"/>
  <c r="U48"/>
  <c r="AG48" s="1"/>
  <c r="V48"/>
  <c r="AH48" s="1"/>
  <c r="W48"/>
  <c r="AI48" s="1"/>
  <c r="P47"/>
  <c r="AB47" s="1"/>
  <c r="Q47"/>
  <c r="AC47" s="1"/>
  <c r="R47"/>
  <c r="AD47" s="1"/>
  <c r="S47"/>
  <c r="AE47" s="1"/>
  <c r="T47"/>
  <c r="AF47" s="1"/>
  <c r="U47"/>
  <c r="AG47" s="1"/>
  <c r="V47"/>
  <c r="AH47" s="1"/>
  <c r="W47"/>
  <c r="AI47" s="1"/>
  <c r="S46"/>
  <c r="AE46" s="1"/>
  <c r="T46"/>
  <c r="AF46" s="1"/>
  <c r="U46"/>
  <c r="AG46" s="1"/>
  <c r="V46"/>
  <c r="AH46" s="1"/>
  <c r="W46"/>
  <c r="AI46" s="1"/>
  <c r="P45"/>
  <c r="AB45" s="1"/>
  <c r="Q45"/>
  <c r="AC45" s="1"/>
  <c r="R45"/>
  <c r="AD45" s="1"/>
  <c r="S45"/>
  <c r="AE45" s="1"/>
  <c r="T45"/>
  <c r="AF45" s="1"/>
  <c r="U45"/>
  <c r="AG45" s="1"/>
  <c r="V45"/>
  <c r="AH45" s="1"/>
  <c r="W45"/>
  <c r="AI45" s="1"/>
  <c r="O44"/>
  <c r="AA44" s="1"/>
  <c r="P44"/>
  <c r="AB44" s="1"/>
  <c r="Q44"/>
  <c r="AC44" s="1"/>
  <c r="R44"/>
  <c r="AD44" s="1"/>
  <c r="S44"/>
  <c r="AE44" s="1"/>
  <c r="T44"/>
  <c r="AF44" s="1"/>
  <c r="U44"/>
  <c r="AG44" s="1"/>
  <c r="V44"/>
  <c r="AH44" s="1"/>
  <c r="W44"/>
  <c r="AI44" s="1"/>
  <c r="O43"/>
  <c r="AA43" s="1"/>
  <c r="P43"/>
  <c r="AB43" s="1"/>
  <c r="Q43"/>
  <c r="AC43" s="1"/>
  <c r="R43"/>
  <c r="AD43" s="1"/>
  <c r="S43"/>
  <c r="AE43" s="1"/>
  <c r="T43"/>
  <c r="AF43" s="1"/>
  <c r="U43"/>
  <c r="AG43" s="1"/>
  <c r="V43"/>
  <c r="AH43" s="1"/>
  <c r="W43"/>
  <c r="AI43" s="1"/>
  <c r="O42"/>
  <c r="AA42" s="1"/>
  <c r="P42"/>
  <c r="AB42" s="1"/>
  <c r="Q42"/>
  <c r="AC42" s="1"/>
  <c r="R42"/>
  <c r="AD42" s="1"/>
  <c r="S42"/>
  <c r="AE42" s="1"/>
  <c r="T42"/>
  <c r="AF42" s="1"/>
  <c r="U42"/>
  <c r="AG42" s="1"/>
  <c r="V42"/>
  <c r="AH42" s="1"/>
  <c r="W42"/>
  <c r="AI42" s="1"/>
  <c r="Q41"/>
  <c r="AC41" s="1"/>
  <c r="R41"/>
  <c r="AD41" s="1"/>
  <c r="S41"/>
  <c r="AE41" s="1"/>
  <c r="T41"/>
  <c r="AF41" s="1"/>
  <c r="U41"/>
  <c r="AG41" s="1"/>
  <c r="V41"/>
  <c r="AH41" s="1"/>
  <c r="W41"/>
  <c r="AI41" s="1"/>
  <c r="S40"/>
  <c r="AE40" s="1"/>
  <c r="T40"/>
  <c r="AF40" s="1"/>
  <c r="U40"/>
  <c r="AG40" s="1"/>
  <c r="V40"/>
  <c r="AH40" s="1"/>
  <c r="W40"/>
  <c r="AI40" s="1"/>
  <c r="Q39"/>
  <c r="AC39" s="1"/>
  <c r="R39"/>
  <c r="AD39" s="1"/>
  <c r="S39"/>
  <c r="AE39" s="1"/>
  <c r="T39"/>
  <c r="AF39" s="1"/>
  <c r="U39"/>
  <c r="AG39" s="1"/>
  <c r="V39"/>
  <c r="AH39" s="1"/>
  <c r="W39"/>
  <c r="AI39" s="1"/>
  <c r="Q38"/>
  <c r="AC38" s="1"/>
  <c r="R38"/>
  <c r="AD38" s="1"/>
  <c r="S38"/>
  <c r="AE38" s="1"/>
  <c r="T38"/>
  <c r="AF38" s="1"/>
  <c r="U38"/>
  <c r="AG38" s="1"/>
  <c r="V38"/>
  <c r="AH38" s="1"/>
  <c r="W38"/>
  <c r="AI38" s="1"/>
  <c r="O37"/>
  <c r="AA37" s="1"/>
  <c r="P37"/>
  <c r="AB37" s="1"/>
  <c r="Q37"/>
  <c r="AC37" s="1"/>
  <c r="R37"/>
  <c r="AD37" s="1"/>
  <c r="S37"/>
  <c r="AE37" s="1"/>
  <c r="T37"/>
  <c r="AF37" s="1"/>
  <c r="U37"/>
  <c r="AG37" s="1"/>
  <c r="V37"/>
  <c r="AH37" s="1"/>
  <c r="W37"/>
  <c r="AI37" s="1"/>
  <c r="T36"/>
  <c r="AF36" s="1"/>
  <c r="U36"/>
  <c r="AG36" s="1"/>
  <c r="V36"/>
  <c r="AH36" s="1"/>
  <c r="W36"/>
  <c r="AI36" s="1"/>
  <c r="Q35"/>
  <c r="AC35" s="1"/>
  <c r="R35"/>
  <c r="AD35" s="1"/>
  <c r="S35"/>
  <c r="AE35" s="1"/>
  <c r="T35"/>
  <c r="AF35" s="1"/>
  <c r="U35"/>
  <c r="AG35" s="1"/>
  <c r="V35"/>
  <c r="AH35" s="1"/>
  <c r="W35"/>
  <c r="AI35" s="1"/>
  <c r="Q34"/>
  <c r="AC34" s="1"/>
  <c r="R34"/>
  <c r="AD34" s="1"/>
  <c r="S34"/>
  <c r="AE34" s="1"/>
  <c r="T34"/>
  <c r="AF34" s="1"/>
  <c r="U34"/>
  <c r="AG34" s="1"/>
  <c r="V34"/>
  <c r="AH34" s="1"/>
  <c r="W34"/>
  <c r="AI34" s="1"/>
  <c r="T33"/>
  <c r="AF33" s="1"/>
  <c r="U33"/>
  <c r="AG33" s="1"/>
  <c r="V33"/>
  <c r="AH33" s="1"/>
  <c r="W33"/>
  <c r="AI33" s="1"/>
  <c r="T32"/>
  <c r="AF32" s="1"/>
  <c r="U32"/>
  <c r="AG32" s="1"/>
  <c r="V32"/>
  <c r="AH32" s="1"/>
  <c r="W32"/>
  <c r="AI32" s="1"/>
  <c r="P31"/>
  <c r="AB31" s="1"/>
  <c r="Q31"/>
  <c r="AC31" s="1"/>
  <c r="R31"/>
  <c r="AD31" s="1"/>
  <c r="S31"/>
  <c r="AE31" s="1"/>
  <c r="T31"/>
  <c r="AF31" s="1"/>
  <c r="U31"/>
  <c r="AG31" s="1"/>
  <c r="V31"/>
  <c r="AH31" s="1"/>
  <c r="W31"/>
  <c r="AI31" s="1"/>
  <c r="P30"/>
  <c r="AB30" s="1"/>
  <c r="Q30"/>
  <c r="AC30" s="1"/>
  <c r="R30"/>
  <c r="AD30" s="1"/>
  <c r="S30"/>
  <c r="AE30" s="1"/>
  <c r="T30"/>
  <c r="AF30" s="1"/>
  <c r="U30"/>
  <c r="AG30" s="1"/>
  <c r="V30"/>
  <c r="AH30" s="1"/>
  <c r="W30"/>
  <c r="AI30" s="1"/>
  <c r="P29"/>
  <c r="AB29" s="1"/>
  <c r="Q29"/>
  <c r="AC29" s="1"/>
  <c r="R29"/>
  <c r="AD29" s="1"/>
  <c r="S29"/>
  <c r="AE29" s="1"/>
  <c r="T29"/>
  <c r="AF29" s="1"/>
  <c r="U29"/>
  <c r="AG29" s="1"/>
  <c r="V29"/>
  <c r="AH29" s="1"/>
  <c r="W29"/>
  <c r="AI29" s="1"/>
  <c r="U28"/>
  <c r="AG28" s="1"/>
  <c r="V28"/>
  <c r="AH28" s="1"/>
  <c r="W28"/>
  <c r="AI28" s="1"/>
  <c r="Q27"/>
  <c r="AC27" s="1"/>
  <c r="R27"/>
  <c r="AD27" s="1"/>
  <c r="S27"/>
  <c r="AE27" s="1"/>
  <c r="T27"/>
  <c r="AF27" s="1"/>
  <c r="U27"/>
  <c r="AG27" s="1"/>
  <c r="V27"/>
  <c r="AH27" s="1"/>
  <c r="W27"/>
  <c r="AI27" s="1"/>
  <c r="R26"/>
  <c r="AD26" s="1"/>
  <c r="S26"/>
  <c r="AE26" s="1"/>
  <c r="T26"/>
  <c r="AF26" s="1"/>
  <c r="U26"/>
  <c r="AG26" s="1"/>
  <c r="V26"/>
  <c r="AH26" s="1"/>
  <c r="W26"/>
  <c r="AI26" s="1"/>
  <c r="Q25"/>
  <c r="AC25" s="1"/>
  <c r="R25"/>
  <c r="AD25" s="1"/>
  <c r="S25"/>
  <c r="AE25" s="1"/>
  <c r="T25"/>
  <c r="AF25" s="1"/>
  <c r="U25"/>
  <c r="AG25" s="1"/>
  <c r="V25"/>
  <c r="AH25" s="1"/>
  <c r="W25"/>
  <c r="AI25" s="1"/>
  <c r="Q24"/>
  <c r="AC24" s="1"/>
  <c r="R24"/>
  <c r="AD24" s="1"/>
  <c r="S24"/>
  <c r="AE24" s="1"/>
  <c r="T24"/>
  <c r="AF24" s="1"/>
  <c r="U24"/>
  <c r="AG24" s="1"/>
  <c r="V24"/>
  <c r="AH24" s="1"/>
  <c r="W24"/>
  <c r="AI24" s="1"/>
  <c r="R23"/>
  <c r="AD23" s="1"/>
  <c r="S23"/>
  <c r="AE23" s="1"/>
  <c r="T23"/>
  <c r="AF23" s="1"/>
  <c r="U23"/>
  <c r="AG23" s="1"/>
  <c r="V23"/>
  <c r="AH23" s="1"/>
  <c r="W23"/>
  <c r="AI23" s="1"/>
  <c r="Q22"/>
  <c r="AC22" s="1"/>
  <c r="R22"/>
  <c r="AD22" s="1"/>
  <c r="S22"/>
  <c r="AE22" s="1"/>
  <c r="T22"/>
  <c r="AF22" s="1"/>
  <c r="U22"/>
  <c r="AG22" s="1"/>
  <c r="V22"/>
  <c r="AH22" s="1"/>
  <c r="W22"/>
  <c r="AI22" s="1"/>
  <c r="O21"/>
  <c r="AA21" s="1"/>
  <c r="P21"/>
  <c r="AB21" s="1"/>
  <c r="Q21"/>
  <c r="AC21" s="1"/>
  <c r="R21"/>
  <c r="AD21" s="1"/>
  <c r="S21"/>
  <c r="AE21" s="1"/>
  <c r="T21"/>
  <c r="AF21" s="1"/>
  <c r="U21"/>
  <c r="AG21" s="1"/>
  <c r="V21"/>
  <c r="AH21" s="1"/>
  <c r="W21"/>
  <c r="AI21" s="1"/>
  <c r="P20"/>
  <c r="AB20" s="1"/>
  <c r="Q20"/>
  <c r="AC20" s="1"/>
  <c r="R20"/>
  <c r="AD20" s="1"/>
  <c r="S20"/>
  <c r="AE20" s="1"/>
  <c r="T20"/>
  <c r="AF20" s="1"/>
  <c r="U20"/>
  <c r="AG20" s="1"/>
  <c r="V20"/>
  <c r="AH20" s="1"/>
  <c r="W20"/>
  <c r="AI20" s="1"/>
  <c r="P19"/>
  <c r="AB19" s="1"/>
  <c r="Q19"/>
  <c r="AC19" s="1"/>
  <c r="R19"/>
  <c r="AD19" s="1"/>
  <c r="S19"/>
  <c r="AE19" s="1"/>
  <c r="T19"/>
  <c r="AF19" s="1"/>
  <c r="U19"/>
  <c r="AG19" s="1"/>
  <c r="V19"/>
  <c r="AH19" s="1"/>
  <c r="W19"/>
  <c r="AI19" s="1"/>
  <c r="W18"/>
  <c r="AI18" s="1"/>
  <c r="O17"/>
  <c r="AA17" s="1"/>
  <c r="P17"/>
  <c r="AB17" s="1"/>
  <c r="Q17"/>
  <c r="AC17" s="1"/>
  <c r="R17"/>
  <c r="AD17" s="1"/>
  <c r="S17"/>
  <c r="AE17" s="1"/>
  <c r="T17"/>
  <c r="AF17" s="1"/>
  <c r="U17"/>
  <c r="AG17" s="1"/>
  <c r="V17"/>
  <c r="AH17" s="1"/>
  <c r="W17"/>
  <c r="AI17" s="1"/>
  <c r="O16"/>
  <c r="AA16" s="1"/>
  <c r="P16"/>
  <c r="AB16" s="1"/>
  <c r="Q16"/>
  <c r="AC16" s="1"/>
  <c r="R16"/>
  <c r="AD16" s="1"/>
  <c r="S16"/>
  <c r="AE16" s="1"/>
  <c r="T16"/>
  <c r="AF16" s="1"/>
  <c r="U16"/>
  <c r="AG16" s="1"/>
  <c r="V16"/>
  <c r="AH16" s="1"/>
  <c r="W16"/>
  <c r="AI16" s="1"/>
  <c r="P15"/>
  <c r="AB15" s="1"/>
  <c r="Q15"/>
  <c r="AC15" s="1"/>
  <c r="R15"/>
  <c r="AD15" s="1"/>
  <c r="S15"/>
  <c r="AE15" s="1"/>
  <c r="T15"/>
  <c r="AF15" s="1"/>
  <c r="U15"/>
  <c r="AG15" s="1"/>
  <c r="V15"/>
  <c r="AH15" s="1"/>
  <c r="W15"/>
  <c r="AI15" s="1"/>
  <c r="P14"/>
  <c r="AB14" s="1"/>
  <c r="Q14"/>
  <c r="AC14" s="1"/>
  <c r="R14"/>
  <c r="AD14" s="1"/>
  <c r="S14"/>
  <c r="AE14" s="1"/>
  <c r="T14"/>
  <c r="AF14" s="1"/>
  <c r="U14"/>
  <c r="AG14" s="1"/>
  <c r="V14"/>
  <c r="AH14" s="1"/>
  <c r="W14"/>
  <c r="AI14" s="1"/>
  <c r="P13"/>
  <c r="AB13" s="1"/>
  <c r="Q13"/>
  <c r="AC13" s="1"/>
  <c r="R13"/>
  <c r="AD13" s="1"/>
  <c r="S13"/>
  <c r="AE13" s="1"/>
  <c r="T13"/>
  <c r="AF13" s="1"/>
  <c r="U13"/>
  <c r="AG13" s="1"/>
  <c r="V13"/>
  <c r="AH13" s="1"/>
  <c r="W13"/>
  <c r="AI13" s="1"/>
  <c r="O12"/>
  <c r="AA12" s="1"/>
  <c r="P12"/>
  <c r="AB12" s="1"/>
  <c r="Q12"/>
  <c r="AC12" s="1"/>
  <c r="R12"/>
  <c r="AD12" s="1"/>
  <c r="S12"/>
  <c r="AE12" s="1"/>
  <c r="T12"/>
  <c r="AF12" s="1"/>
  <c r="U12"/>
  <c r="AG12" s="1"/>
  <c r="V12"/>
  <c r="AH12" s="1"/>
  <c r="W12"/>
  <c r="AI12" s="1"/>
  <c r="P11"/>
  <c r="AB11" s="1"/>
  <c r="Q11"/>
  <c r="AC11" s="1"/>
  <c r="R11"/>
  <c r="AD11" s="1"/>
  <c r="S11"/>
  <c r="AE11" s="1"/>
  <c r="T11"/>
  <c r="AF11" s="1"/>
  <c r="U11"/>
  <c r="AG11" s="1"/>
  <c r="V11"/>
  <c r="AH11" s="1"/>
  <c r="W11"/>
  <c r="AI11" s="1"/>
  <c r="Q10"/>
  <c r="AC10" s="1"/>
  <c r="R10"/>
  <c r="AD10" s="1"/>
  <c r="S10"/>
  <c r="AE10" s="1"/>
  <c r="T10"/>
  <c r="AF10" s="1"/>
  <c r="U10"/>
  <c r="AG10" s="1"/>
  <c r="V10"/>
  <c r="AH10" s="1"/>
  <c r="W10"/>
  <c r="AI10" s="1"/>
  <c r="O9"/>
  <c r="AA9" s="1"/>
  <c r="P9"/>
  <c r="AB9" s="1"/>
  <c r="Q9"/>
  <c r="AC9" s="1"/>
  <c r="R9"/>
  <c r="AD9" s="1"/>
  <c r="S9"/>
  <c r="AE9" s="1"/>
  <c r="T9"/>
  <c r="AF9" s="1"/>
  <c r="U9"/>
  <c r="AG9" s="1"/>
  <c r="V9"/>
  <c r="AH9" s="1"/>
  <c r="W9"/>
  <c r="AI9" s="1"/>
  <c r="Q8"/>
  <c r="AC8" s="1"/>
  <c r="R8"/>
  <c r="AD8" s="1"/>
  <c r="S8"/>
  <c r="AE8" s="1"/>
  <c r="T8"/>
  <c r="AF8" s="1"/>
  <c r="U8"/>
  <c r="AG8" s="1"/>
  <c r="V8"/>
  <c r="AH8" s="1"/>
  <c r="W8"/>
  <c r="AI8" s="1"/>
  <c r="Q7"/>
  <c r="AC7" s="1"/>
  <c r="R7"/>
  <c r="AD7" s="1"/>
  <c r="S7"/>
  <c r="AE7" s="1"/>
  <c r="T7"/>
  <c r="AF7" s="1"/>
  <c r="U7"/>
  <c r="AG7" s="1"/>
  <c r="V7"/>
  <c r="AH7" s="1"/>
  <c r="W7"/>
  <c r="AI7" s="1"/>
  <c r="P6"/>
  <c r="AB6" s="1"/>
  <c r="Q6"/>
  <c r="AC6" s="1"/>
  <c r="R6"/>
  <c r="AD6" s="1"/>
  <c r="S6"/>
  <c r="AE6" s="1"/>
  <c r="T6"/>
  <c r="AF6" s="1"/>
  <c r="U6"/>
  <c r="AG6" s="1"/>
  <c r="V6"/>
  <c r="AH6" s="1"/>
  <c r="W6"/>
  <c r="AI6" s="1"/>
  <c r="P5"/>
  <c r="AB5" s="1"/>
  <c r="Q5"/>
  <c r="AC5" s="1"/>
  <c r="R5"/>
  <c r="AD5" s="1"/>
  <c r="S5"/>
  <c r="AE5" s="1"/>
  <c r="T5"/>
  <c r="AF5" s="1"/>
  <c r="U5"/>
  <c r="AG5" s="1"/>
  <c r="V5"/>
  <c r="AH5" s="1"/>
  <c r="W5"/>
  <c r="AI5" s="1"/>
  <c r="R4"/>
  <c r="AD4" s="1"/>
  <c r="S4"/>
  <c r="AE4" s="1"/>
  <c r="T4"/>
  <c r="AF4" s="1"/>
  <c r="U4"/>
  <c r="AG4" s="1"/>
  <c r="V4"/>
  <c r="AH4" s="1"/>
  <c r="W4"/>
  <c r="AI4" s="1"/>
  <c r="R3"/>
  <c r="AD3" s="1"/>
  <c r="S3"/>
  <c r="AE3" s="1"/>
  <c r="T3"/>
  <c r="AF3" s="1"/>
  <c r="U3"/>
  <c r="AG3" s="1"/>
  <c r="V3"/>
  <c r="AH3" s="1"/>
  <c r="W3"/>
  <c r="AI3" s="1"/>
  <c r="B76" i="2"/>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3"/>
  <c r="B2"/>
  <c r="C135" i="1"/>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C4"/>
  <c r="C3"/>
  <c r="M39" i="5"/>
  <c r="C31" i="2" s="1"/>
  <c r="M54" i="5"/>
  <c r="C43" i="2" s="1"/>
  <c r="M58" i="5"/>
  <c r="C47" i="2" s="1"/>
  <c r="M81" i="5"/>
  <c r="C66" i="2" s="1"/>
  <c r="M80" i="5"/>
  <c r="C65" i="2" s="1"/>
  <c r="M25" i="5"/>
  <c r="C19" i="2" s="1"/>
  <c r="M83" i="5"/>
  <c r="C68" i="2" s="1"/>
  <c r="M85" i="5"/>
  <c r="C70" i="2" s="1"/>
  <c r="M12" i="5"/>
  <c r="C9" i="2" s="1"/>
  <c r="M35" i="5"/>
  <c r="C27" i="2" s="1"/>
  <c r="C52"/>
  <c r="M66" i="5"/>
  <c r="C54" i="2" s="1"/>
  <c r="M68" i="5"/>
  <c r="C56" i="2" s="1"/>
  <c r="M27" i="5"/>
  <c r="C21" i="2" s="1"/>
  <c r="M45" i="5"/>
  <c r="C37" i="2" s="1"/>
  <c r="M9" i="5"/>
  <c r="C6" i="2" s="1"/>
  <c r="M17" i="5"/>
  <c r="C13" i="2" s="1"/>
  <c r="M74" i="5"/>
  <c r="C60" i="2" s="1"/>
  <c r="M87" i="5"/>
  <c r="C72" i="2" s="1"/>
  <c r="M79" i="5"/>
  <c r="C64" i="2" s="1"/>
  <c r="M77" i="5"/>
  <c r="C62" i="2" s="1"/>
  <c r="M50" i="5"/>
  <c r="C40" i="2" s="1"/>
  <c r="M32" i="5"/>
  <c r="C25" i="2" s="1"/>
  <c r="M43" i="5" l="1"/>
  <c r="C35" i="2" s="1"/>
  <c r="M29" i="5"/>
  <c r="C23" i="2" s="1"/>
  <c r="M6" i="5"/>
  <c r="C3" i="2" s="1"/>
  <c r="M37" i="5"/>
  <c r="C29" i="2" s="1"/>
  <c r="M19" i="5"/>
  <c r="C15" i="2" s="1"/>
  <c r="M13" i="5"/>
  <c r="C10" i="2" s="1"/>
  <c r="M10" i="5"/>
  <c r="C7" i="2" s="1"/>
  <c r="M22" i="5"/>
  <c r="C17" i="2" s="1"/>
  <c r="M49" i="5"/>
  <c r="C39" i="2" s="1"/>
  <c r="M51" i="5"/>
  <c r="C41" i="2" s="1"/>
  <c r="M56" i="5"/>
  <c r="C45" i="2" s="1"/>
  <c r="M63" i="5"/>
  <c r="C51" i="2" s="1"/>
  <c r="M14" i="5"/>
  <c r="C11" i="2" s="1"/>
  <c r="M15" i="5"/>
  <c r="C12" i="2" s="1"/>
  <c r="M11" i="5"/>
  <c r="C8" i="2" s="1"/>
  <c r="M7" i="5"/>
  <c r="C4" i="2" s="1"/>
  <c r="M18" i="5"/>
  <c r="C14" i="2" s="1"/>
  <c r="M21" i="5"/>
  <c r="C16" i="2" s="1"/>
  <c r="M23" i="5"/>
  <c r="C18" i="2" s="1"/>
  <c r="M26" i="5"/>
  <c r="C20" i="2" s="1"/>
  <c r="M28" i="5"/>
  <c r="C22" i="2" s="1"/>
  <c r="M31" i="5"/>
  <c r="C24" i="2" s="1"/>
  <c r="M33" i="5"/>
  <c r="C26" i="2" s="1"/>
  <c r="M36" i="5"/>
  <c r="C28" i="2" s="1"/>
  <c r="M38" i="5"/>
  <c r="C30" i="2" s="1"/>
  <c r="M53" i="5"/>
  <c r="C42" i="2" s="1"/>
  <c r="M55" i="5"/>
  <c r="C44" i="2" s="1"/>
  <c r="M57" i="5"/>
  <c r="C46" i="2" s="1"/>
  <c r="M59" i="5"/>
  <c r="C48" i="2" s="1"/>
  <c r="M65" i="5"/>
  <c r="C53" i="2" s="1"/>
  <c r="M67" i="5"/>
  <c r="C55" i="2" s="1"/>
  <c r="M69" i="5"/>
  <c r="C57" i="2" s="1"/>
  <c r="M71" i="5"/>
  <c r="C58" i="2" s="1"/>
  <c r="M44" i="5"/>
  <c r="C36" i="2" s="1"/>
  <c r="M47" i="5"/>
  <c r="C38" i="2" s="1"/>
  <c r="M61" i="5"/>
  <c r="C50" i="2" s="1"/>
  <c r="M76" i="5"/>
  <c r="C61" i="2" s="1"/>
  <c r="M92" i="5"/>
  <c r="C76" i="2" s="1"/>
  <c r="M90" i="5"/>
  <c r="C74" i="2" s="1"/>
  <c r="M82" i="5"/>
  <c r="C67" i="2" s="1"/>
  <c r="M78" i="5"/>
  <c r="C63" i="2" s="1"/>
  <c r="M60" i="5"/>
  <c r="C49" i="2" s="1"/>
  <c r="M42" i="5"/>
  <c r="C34" i="2" s="1"/>
  <c r="M41" i="5"/>
  <c r="C33" i="2" s="1"/>
  <c r="M40" i="5"/>
  <c r="C32" i="2" s="1"/>
  <c r="M8" i="5"/>
  <c r="C5" i="2" s="1"/>
  <c r="Q32" i="1"/>
  <c r="R40"/>
  <c r="O46"/>
  <c r="N35"/>
  <c r="N102"/>
  <c r="N112"/>
  <c r="Q123"/>
  <c r="P24"/>
  <c r="O34"/>
  <c r="N132"/>
  <c r="N18"/>
  <c r="P22"/>
  <c r="P61"/>
  <c r="R33"/>
  <c r="P25"/>
  <c r="O94"/>
  <c r="N98"/>
  <c r="O76"/>
  <c r="O118"/>
  <c r="O99"/>
  <c r="O35"/>
  <c r="O28"/>
  <c r="N96"/>
  <c r="N31"/>
  <c r="T64"/>
  <c r="P105"/>
  <c r="T54"/>
  <c r="P123"/>
  <c r="S105"/>
  <c r="O52"/>
  <c r="N92"/>
  <c r="N104"/>
  <c r="N107"/>
  <c r="N53"/>
  <c r="O98"/>
  <c r="Q64"/>
  <c r="P41"/>
  <c r="O57"/>
  <c r="O4"/>
  <c r="P75"/>
  <c r="N56"/>
  <c r="O107"/>
  <c r="O83"/>
  <c r="N63"/>
  <c r="O87"/>
  <c r="O20"/>
  <c r="N70"/>
  <c r="P93"/>
  <c r="N34"/>
  <c r="P26"/>
  <c r="N131"/>
  <c r="N117"/>
  <c r="O116"/>
  <c r="O55"/>
  <c r="N91"/>
  <c r="N29"/>
  <c r="W66"/>
  <c r="R66"/>
  <c r="R122"/>
  <c r="N97"/>
  <c r="N110"/>
  <c r="V66"/>
  <c r="V18"/>
  <c r="R82"/>
  <c r="N128"/>
  <c r="N108"/>
  <c r="S82"/>
  <c r="O7"/>
  <c r="O49"/>
  <c r="N7"/>
  <c r="N71"/>
  <c r="O73"/>
  <c r="Q18"/>
  <c r="O70"/>
  <c r="O56"/>
  <c r="O8"/>
  <c r="P40"/>
  <c r="U64"/>
  <c r="P91"/>
  <c r="P101"/>
  <c r="U105"/>
  <c r="P65"/>
  <c r="O48"/>
  <c r="O105"/>
  <c r="P10"/>
  <c r="Q75"/>
  <c r="O24"/>
  <c r="O40"/>
  <c r="O10"/>
  <c r="R64"/>
  <c r="N72"/>
  <c r="N49"/>
  <c r="P39"/>
  <c r="S64"/>
  <c r="O62"/>
  <c r="N111"/>
  <c r="Q26"/>
  <c r="Q99"/>
  <c r="N33"/>
  <c r="N90"/>
  <c r="O121"/>
  <c r="N58"/>
  <c r="N40"/>
  <c r="P92"/>
  <c r="N130"/>
  <c r="N20"/>
  <c r="O102"/>
  <c r="T66"/>
  <c r="Q106"/>
  <c r="O11"/>
  <c r="N47"/>
  <c r="N99"/>
  <c r="N30"/>
  <c r="P77"/>
  <c r="O91"/>
  <c r="P4"/>
  <c r="N73"/>
  <c r="N45"/>
  <c r="N113"/>
  <c r="O26"/>
  <c r="N42"/>
  <c r="O47"/>
  <c r="S36"/>
  <c r="O27"/>
  <c r="P59"/>
  <c r="O32"/>
  <c r="U65"/>
  <c r="T68"/>
  <c r="O66"/>
  <c r="P8"/>
  <c r="O45"/>
  <c r="Q49"/>
  <c r="R18"/>
  <c r="N126"/>
  <c r="R123"/>
  <c r="O81"/>
  <c r="Q23"/>
  <c r="Q121"/>
  <c r="N11"/>
  <c r="V54"/>
  <c r="P36"/>
  <c r="R91"/>
  <c r="O84"/>
  <c r="O39"/>
  <c r="O88"/>
  <c r="N44"/>
  <c r="O74"/>
  <c r="O90"/>
  <c r="Q36"/>
  <c r="N84"/>
  <c r="Q65"/>
  <c r="P51"/>
  <c r="P132"/>
  <c r="P52"/>
  <c r="N67"/>
  <c r="N8"/>
  <c r="N28"/>
  <c r="Q125"/>
  <c r="R65"/>
  <c r="S65"/>
  <c r="S32"/>
  <c r="Q61"/>
  <c r="N129"/>
  <c r="P66"/>
  <c r="Q124"/>
  <c r="O82"/>
  <c r="U18"/>
  <c r="N12"/>
  <c r="O109"/>
  <c r="O18"/>
  <c r="N19"/>
  <c r="O133"/>
  <c r="R36"/>
  <c r="U66"/>
  <c r="N78"/>
  <c r="Q33"/>
  <c r="S66"/>
  <c r="P124"/>
  <c r="P3"/>
  <c r="O79"/>
  <c r="N95"/>
  <c r="Q28"/>
  <c r="N109"/>
  <c r="O13"/>
  <c r="R54"/>
  <c r="Q40"/>
  <c r="O68"/>
  <c r="Q92"/>
  <c r="N86"/>
  <c r="O135"/>
  <c r="O129"/>
  <c r="O132"/>
  <c r="R46"/>
  <c r="O106"/>
  <c r="O125"/>
  <c r="O41"/>
  <c r="P99"/>
  <c r="N125"/>
  <c r="N17"/>
  <c r="N32"/>
  <c r="N127"/>
  <c r="P78"/>
  <c r="N13"/>
  <c r="N57"/>
  <c r="N74"/>
  <c r="N100"/>
  <c r="U54"/>
  <c r="Q105"/>
  <c r="O65"/>
  <c r="N39"/>
  <c r="O23"/>
  <c r="P35"/>
  <c r="O51"/>
  <c r="O5"/>
  <c r="P18"/>
  <c r="N79"/>
  <c r="O124"/>
  <c r="P62"/>
  <c r="N25"/>
  <c r="Q3"/>
  <c r="O29"/>
  <c r="P122"/>
  <c r="O53"/>
  <c r="W54"/>
  <c r="N43"/>
  <c r="P49"/>
  <c r="N60"/>
  <c r="N135"/>
  <c r="P118"/>
  <c r="P23"/>
  <c r="Q62"/>
  <c r="O3"/>
  <c r="P84"/>
  <c r="O64"/>
  <c r="S54"/>
  <c r="P54"/>
  <c r="N103"/>
  <c r="O25"/>
  <c r="N22"/>
  <c r="O58"/>
  <c r="N80"/>
  <c r="O85"/>
  <c r="P27"/>
  <c r="N87"/>
  <c r="N59"/>
  <c r="N75"/>
  <c r="N65"/>
  <c r="O36"/>
  <c r="O130"/>
  <c r="O54"/>
  <c r="P7"/>
  <c r="N15"/>
  <c r="N52"/>
  <c r="O92"/>
  <c r="Q98"/>
  <c r="O33"/>
  <c r="N89"/>
  <c r="P76"/>
  <c r="N93"/>
  <c r="N133"/>
  <c r="R49"/>
  <c r="O6"/>
  <c r="P71"/>
  <c r="S28"/>
  <c r="Q54"/>
  <c r="P106"/>
  <c r="Q46"/>
  <c r="O110"/>
  <c r="O101"/>
  <c r="Q66"/>
  <c r="O14"/>
  <c r="N6"/>
  <c r="O103"/>
  <c r="N38"/>
  <c r="O63"/>
  <c r="O123"/>
  <c r="T65"/>
  <c r="P70"/>
  <c r="O61"/>
  <c r="N118"/>
  <c r="Q48"/>
  <c r="N81"/>
  <c r="P110"/>
  <c r="O104"/>
  <c r="N116"/>
  <c r="N105"/>
  <c r="O22"/>
  <c r="O67"/>
  <c r="N115"/>
  <c r="O114"/>
  <c r="N68"/>
  <c r="S33"/>
  <c r="N26"/>
  <c r="P64"/>
  <c r="N114"/>
  <c r="Q122"/>
  <c r="N36"/>
  <c r="N41"/>
  <c r="N66"/>
  <c r="O75"/>
  <c r="N10"/>
  <c r="P32"/>
  <c r="N77"/>
  <c r="O95"/>
  <c r="O113"/>
  <c r="P68"/>
  <c r="N64"/>
  <c r="V64"/>
  <c r="N69"/>
  <c r="N9"/>
  <c r="P121"/>
  <c r="P98"/>
  <c r="N51"/>
  <c r="O77"/>
  <c r="P63"/>
  <c r="O59"/>
  <c r="N54"/>
  <c r="P34"/>
  <c r="N50"/>
  <c r="Q91"/>
  <c r="O86"/>
  <c r="N123"/>
  <c r="R68"/>
  <c r="N21"/>
  <c r="P55"/>
  <c r="N14"/>
  <c r="P38"/>
  <c r="N101"/>
  <c r="N82"/>
  <c r="N3"/>
  <c r="P90"/>
  <c r="N94"/>
  <c r="T28"/>
  <c r="O80"/>
  <c r="N37"/>
  <c r="O15"/>
  <c r="N85"/>
  <c r="P28"/>
  <c r="N121"/>
  <c r="N122"/>
  <c r="O134"/>
  <c r="R61"/>
  <c r="R48"/>
  <c r="R121"/>
  <c r="T105"/>
  <c r="N88"/>
  <c r="N62"/>
  <c r="N55"/>
  <c r="P116"/>
  <c r="O71"/>
  <c r="T18"/>
  <c r="O89"/>
  <c r="N23"/>
  <c r="Q63"/>
  <c r="S68"/>
  <c r="O117"/>
  <c r="N27"/>
  <c r="P57"/>
  <c r="R63"/>
  <c r="N124"/>
  <c r="N83"/>
  <c r="P33"/>
  <c r="R98"/>
  <c r="N61"/>
  <c r="O30"/>
  <c r="Q4"/>
  <c r="N120"/>
  <c r="P48"/>
  <c r="R28"/>
  <c r="O69"/>
  <c r="O115"/>
  <c r="R32"/>
  <c r="N76"/>
  <c r="O78"/>
  <c r="O38"/>
  <c r="Q68"/>
  <c r="R105"/>
  <c r="N5"/>
  <c r="N4"/>
  <c r="N119"/>
  <c r="O31"/>
  <c r="R62"/>
  <c r="N24"/>
  <c r="S18"/>
  <c r="R125"/>
  <c r="O19"/>
  <c r="O93"/>
  <c r="N16"/>
  <c r="P82"/>
  <c r="P46"/>
  <c r="N48"/>
  <c r="O122"/>
  <c r="N46"/>
  <c r="N134"/>
  <c r="R124"/>
  <c r="N106"/>
  <c r="Q82"/>
  <c r="Q110"/>
  <c r="P125"/>
  <c r="Z26" l="1"/>
  <c r="Y26"/>
  <c r="AN26" s="1"/>
  <c r="Y13"/>
  <c r="AN13" s="1"/>
  <c r="Z13"/>
  <c r="AB35"/>
  <c r="AA24"/>
  <c r="Z91"/>
  <c r="AA8"/>
  <c r="Z98"/>
  <c r="AD49"/>
  <c r="AC125"/>
  <c r="AE54"/>
  <c r="AB106"/>
  <c r="Y99"/>
  <c r="AN99" s="1"/>
  <c r="Z99"/>
  <c r="Y116"/>
  <c r="AN116" s="1"/>
  <c r="Z116"/>
  <c r="AI54"/>
  <c r="Z69"/>
  <c r="Y69"/>
  <c r="AN69" s="1"/>
  <c r="Z102"/>
  <c r="Y102"/>
  <c r="AN102" s="1"/>
  <c r="AC62"/>
  <c r="Z78"/>
  <c r="Y78"/>
  <c r="AN78" s="1"/>
  <c r="Z82"/>
  <c r="AA62"/>
  <c r="AH18"/>
  <c r="AC49"/>
  <c r="AF64"/>
  <c r="Y106"/>
  <c r="AN106" s="1"/>
  <c r="Z106"/>
  <c r="AA115"/>
  <c r="AB27"/>
  <c r="AB26"/>
  <c r="AF66"/>
  <c r="AA23"/>
  <c r="AB116"/>
  <c r="Z55"/>
  <c r="AA106"/>
  <c r="Y73"/>
  <c r="AN73" s="1"/>
  <c r="Z73"/>
  <c r="AD63"/>
  <c r="AB65"/>
  <c r="Y117"/>
  <c r="AN117" s="1"/>
  <c r="Z117"/>
  <c r="Z61"/>
  <c r="AH54"/>
  <c r="Y127"/>
  <c r="AN127" s="1"/>
  <c r="Z127"/>
  <c r="AJ127" s="1"/>
  <c r="X127" s="1"/>
  <c r="Y67"/>
  <c r="AN67" s="1"/>
  <c r="Z67"/>
  <c r="Y4"/>
  <c r="Z4"/>
  <c r="Z35"/>
  <c r="AA73"/>
  <c r="AA38"/>
  <c r="AA54"/>
  <c r="AE64"/>
  <c r="Z87"/>
  <c r="Y135"/>
  <c r="AN135" s="1"/>
  <c r="Z135"/>
  <c r="AB59"/>
  <c r="Z111"/>
  <c r="AJ111" s="1"/>
  <c r="X111" s="1"/>
  <c r="Y111"/>
  <c r="AN111" s="1"/>
  <c r="AB84"/>
  <c r="Z97"/>
  <c r="AJ97" s="1"/>
  <c r="X97" s="1"/>
  <c r="Y97"/>
  <c r="AN97" s="1"/>
  <c r="AB46"/>
  <c r="Z53"/>
  <c r="Y74"/>
  <c r="AN74" s="1"/>
  <c r="Z74"/>
  <c r="Z81"/>
  <c r="Y81"/>
  <c r="AN81" s="1"/>
  <c r="AA63"/>
  <c r="AB22"/>
  <c r="Y112"/>
  <c r="AN112" s="1"/>
  <c r="Z112"/>
  <c r="AJ112" s="1"/>
  <c r="X112" s="1"/>
  <c r="AB4"/>
  <c r="AA81"/>
  <c r="AA26"/>
  <c r="Z15"/>
  <c r="Y15"/>
  <c r="AN15" s="1"/>
  <c r="AB77"/>
  <c r="AA48"/>
  <c r="AB71"/>
  <c r="AD40"/>
  <c r="Z83"/>
  <c r="AA133"/>
  <c r="AB110"/>
  <c r="AB64"/>
  <c r="AA45"/>
  <c r="AD98"/>
  <c r="Y51"/>
  <c r="AN51" s="1"/>
  <c r="Z51"/>
  <c r="Z29"/>
  <c r="Y29"/>
  <c r="AN29" s="1"/>
  <c r="AD18"/>
  <c r="AD82"/>
  <c r="AD33"/>
  <c r="AA121"/>
  <c r="AA47"/>
  <c r="Y72"/>
  <c r="AN72" s="1"/>
  <c r="Z72"/>
  <c r="AJ72" s="1"/>
  <c r="X72" s="1"/>
  <c r="Z119"/>
  <c r="AJ119" s="1"/>
  <c r="X119" s="1"/>
  <c r="Y119"/>
  <c r="AN119" s="1"/>
  <c r="AA129"/>
  <c r="AB32"/>
  <c r="AC66"/>
  <c r="AC3"/>
  <c r="AA3"/>
  <c r="AC33"/>
  <c r="AB7"/>
  <c r="Z107"/>
  <c r="Y107"/>
  <c r="AN107" s="1"/>
  <c r="AA64"/>
  <c r="Z48"/>
  <c r="Y48"/>
  <c r="AN48" s="1"/>
  <c r="AC32"/>
  <c r="AA28"/>
  <c r="AC106"/>
  <c r="Z134"/>
  <c r="AB78"/>
  <c r="Y22"/>
  <c r="AN22" s="1"/>
  <c r="Z22"/>
  <c r="Z115"/>
  <c r="Y115"/>
  <c r="AN115" s="1"/>
  <c r="Z85"/>
  <c r="Z8"/>
  <c r="Y8"/>
  <c r="AN8" s="1"/>
  <c r="AF105"/>
  <c r="Y129"/>
  <c r="AN129" s="1"/>
  <c r="Z129"/>
  <c r="AC82"/>
  <c r="Y19"/>
  <c r="AN19" s="1"/>
  <c r="Z19"/>
  <c r="Y42"/>
  <c r="AN42" s="1"/>
  <c r="Z42"/>
  <c r="AJ42" s="1"/>
  <c r="X42" s="1"/>
  <c r="AA61"/>
  <c r="AA102"/>
  <c r="AA34"/>
  <c r="Y10"/>
  <c r="AN10" s="1"/>
  <c r="Z10"/>
  <c r="AA46"/>
  <c r="AH64"/>
  <c r="Z3"/>
  <c r="Y3"/>
  <c r="AN3" s="1"/>
  <c r="AA104"/>
  <c r="Y96"/>
  <c r="AN96" s="1"/>
  <c r="Z96"/>
  <c r="AJ96" s="1"/>
  <c r="X96" s="1"/>
  <c r="AC46"/>
  <c r="AB66"/>
  <c r="Y80"/>
  <c r="AN80" s="1"/>
  <c r="Z80"/>
  <c r="AA135"/>
  <c r="AA36"/>
  <c r="Z128"/>
  <c r="AJ128" s="1"/>
  <c r="X128" s="1"/>
  <c r="Y128"/>
  <c r="AN128" s="1"/>
  <c r="Y25"/>
  <c r="AN25" s="1"/>
  <c r="Z25"/>
  <c r="AA118"/>
  <c r="Z54"/>
  <c r="Z9"/>
  <c r="AJ9" s="1"/>
  <c r="X9" s="1"/>
  <c r="Y9"/>
  <c r="AN9" s="1"/>
  <c r="AB57"/>
  <c r="AA107"/>
  <c r="AJ107" s="1"/>
  <c r="X107" s="1"/>
  <c r="Z77"/>
  <c r="Y77"/>
  <c r="AN77" s="1"/>
  <c r="AA14"/>
  <c r="AA116"/>
  <c r="Y109"/>
  <c r="AN109" s="1"/>
  <c r="Z109"/>
  <c r="AB132"/>
  <c r="AD105"/>
  <c r="AA130"/>
  <c r="AA105"/>
  <c r="AA15"/>
  <c r="AC18"/>
  <c r="Y130"/>
  <c r="AN130" s="1"/>
  <c r="Z130"/>
  <c r="AD36"/>
  <c r="Z104"/>
  <c r="Y104"/>
  <c r="AN104" s="1"/>
  <c r="AC122"/>
  <c r="AA125"/>
  <c r="AA114"/>
  <c r="AB38"/>
  <c r="Z41"/>
  <c r="Z88"/>
  <c r="Z57"/>
  <c r="Y57"/>
  <c r="AN57" s="1"/>
  <c r="AE32"/>
  <c r="AB54"/>
  <c r="Y132"/>
  <c r="AN132" s="1"/>
  <c r="Z132"/>
  <c r="Z49"/>
  <c r="Y49"/>
  <c r="AN49" s="1"/>
  <c r="AA31"/>
  <c r="Z56"/>
  <c r="Z27"/>
  <c r="Y38"/>
  <c r="AN38" s="1"/>
  <c r="Z38"/>
  <c r="AA29"/>
  <c r="AC28"/>
  <c r="AE66"/>
  <c r="AA77"/>
  <c r="AA110"/>
  <c r="AA13"/>
  <c r="AJ13" s="1"/>
  <c r="X13" s="1"/>
  <c r="AE105"/>
  <c r="AC105"/>
  <c r="AA66"/>
  <c r="AC48"/>
  <c r="AA76"/>
  <c r="AB48"/>
  <c r="AA58"/>
  <c r="Z34"/>
  <c r="Y34"/>
  <c r="AN34" s="1"/>
  <c r="Z14"/>
  <c r="Y14"/>
  <c r="AN14" s="1"/>
  <c r="AC36"/>
  <c r="Z94"/>
  <c r="Z79"/>
  <c r="Y79"/>
  <c r="AN79" s="1"/>
  <c r="AE65"/>
  <c r="Z39"/>
  <c r="Z17"/>
  <c r="AJ17" s="1"/>
  <c r="X17" s="1"/>
  <c r="Y17"/>
  <c r="AN17" s="1"/>
  <c r="AA132"/>
  <c r="AA70"/>
  <c r="AA75"/>
  <c r="AC23"/>
  <c r="AD28"/>
  <c r="Y50"/>
  <c r="AN50" s="1"/>
  <c r="Z50"/>
  <c r="AJ50" s="1"/>
  <c r="X50" s="1"/>
  <c r="AC68"/>
  <c r="AA57"/>
  <c r="AA71"/>
  <c r="AB91"/>
  <c r="AA51"/>
  <c r="AB3"/>
  <c r="Y58"/>
  <c r="AN58" s="1"/>
  <c r="Z58"/>
  <c r="Z93"/>
  <c r="AB62"/>
  <c r="AB39"/>
  <c r="Z110"/>
  <c r="AB28"/>
  <c r="Y16"/>
  <c r="AN16" s="1"/>
  <c r="Z16"/>
  <c r="AJ16" s="1"/>
  <c r="X16" s="1"/>
  <c r="Z92"/>
  <c r="Z89"/>
  <c r="AA4"/>
  <c r="Z6"/>
  <c r="AA20"/>
  <c r="Z118"/>
  <c r="AB23"/>
  <c r="Z5"/>
  <c r="AF68"/>
  <c r="AA11"/>
  <c r="Y100"/>
  <c r="AN100" s="1"/>
  <c r="Z100"/>
  <c r="AJ100" s="1"/>
  <c r="X100" s="1"/>
  <c r="AB101"/>
  <c r="Z133"/>
  <c r="Y133"/>
  <c r="AN133" s="1"/>
  <c r="AA49"/>
  <c r="AC121"/>
  <c r="AA109"/>
  <c r="AC4"/>
  <c r="AB105"/>
  <c r="AA22"/>
  <c r="Z66"/>
  <c r="Y62"/>
  <c r="AN62" s="1"/>
  <c r="Z62"/>
  <c r="AA124"/>
  <c r="AB34"/>
  <c r="Z103"/>
  <c r="Y103"/>
  <c r="AN103" s="1"/>
  <c r="Z18"/>
  <c r="AA93"/>
  <c r="Z90"/>
  <c r="AA40"/>
  <c r="AD66"/>
  <c r="AA69"/>
  <c r="AJ69" s="1"/>
  <c r="X69" s="1"/>
  <c r="Y44"/>
  <c r="AN44" s="1"/>
  <c r="Z44"/>
  <c r="AJ44" s="1"/>
  <c r="X44" s="1"/>
  <c r="AA41"/>
  <c r="AA92"/>
  <c r="Y71"/>
  <c r="AN71" s="1"/>
  <c r="Z71"/>
  <c r="Z43"/>
  <c r="AJ43" s="1"/>
  <c r="X43" s="1"/>
  <c r="Y43"/>
  <c r="AN43" s="1"/>
  <c r="AA80"/>
  <c r="AA52"/>
  <c r="AA33"/>
  <c r="Y131"/>
  <c r="AN131" s="1"/>
  <c r="Z131"/>
  <c r="AJ131" s="1"/>
  <c r="X131" s="1"/>
  <c r="AC63"/>
  <c r="AB51"/>
  <c r="AA122"/>
  <c r="AA30"/>
  <c r="AB82"/>
  <c r="Y108"/>
  <c r="AN108" s="1"/>
  <c r="Z108"/>
  <c r="AJ108" s="1"/>
  <c r="X108" s="1"/>
  <c r="Z46"/>
  <c r="AB75"/>
  <c r="AD64"/>
  <c r="AD61"/>
  <c r="Z37"/>
  <c r="AJ37" s="1"/>
  <c r="X37" s="1"/>
  <c r="Y37"/>
  <c r="AN37" s="1"/>
  <c r="Y47"/>
  <c r="AN47" s="1"/>
  <c r="Z47"/>
  <c r="Z12"/>
  <c r="AJ12" s="1"/>
  <c r="X12" s="1"/>
  <c r="Y12"/>
  <c r="AN12" s="1"/>
  <c r="Y45"/>
  <c r="AN45" s="1"/>
  <c r="Z45"/>
  <c r="AD91"/>
  <c r="Z105"/>
  <c r="Y105"/>
  <c r="AN105" s="1"/>
  <c r="Z24"/>
  <c r="Y24"/>
  <c r="AN24" s="1"/>
  <c r="AE18"/>
  <c r="Z68"/>
  <c r="Y76"/>
  <c r="AN76" s="1"/>
  <c r="Z76"/>
  <c r="AB24"/>
  <c r="Y120"/>
  <c r="AN120" s="1"/>
  <c r="Z120"/>
  <c r="AJ120" s="1"/>
  <c r="X120" s="1"/>
  <c r="AF54"/>
  <c r="AB8"/>
  <c r="AC99"/>
  <c r="AA25"/>
  <c r="Z70"/>
  <c r="Y70"/>
  <c r="AN70" s="1"/>
  <c r="Z113"/>
  <c r="AH66"/>
  <c r="Z52"/>
  <c r="Z84"/>
  <c r="AA99"/>
  <c r="AB76"/>
  <c r="AB98"/>
  <c r="AA10"/>
  <c r="AA101"/>
  <c r="AB99"/>
  <c r="AC65"/>
  <c r="AA123"/>
  <c r="AB49"/>
  <c r="AA78"/>
  <c r="Z75"/>
  <c r="Z20"/>
  <c r="Y20"/>
  <c r="AN20" s="1"/>
  <c r="AB40"/>
  <c r="Z7"/>
  <c r="Z11"/>
  <c r="Y11"/>
  <c r="AN11" s="1"/>
  <c r="AC123"/>
  <c r="AA79"/>
  <c r="AB92"/>
  <c r="AA67"/>
  <c r="AC26"/>
  <c r="AB63"/>
  <c r="Y114"/>
  <c r="AN114" s="1"/>
  <c r="Z114"/>
  <c r="AJ114" s="1"/>
  <c r="X114" s="1"/>
  <c r="AD48"/>
  <c r="AC61"/>
  <c r="AF18"/>
  <c r="AD62"/>
  <c r="Z63"/>
  <c r="Y63"/>
  <c r="AN63" s="1"/>
  <c r="AA117"/>
  <c r="AB10"/>
  <c r="AA32"/>
  <c r="AA74"/>
  <c r="AJ74" s="1"/>
  <c r="X74" s="1"/>
  <c r="AB25"/>
  <c r="Z64"/>
  <c r="AA91"/>
  <c r="AA65"/>
  <c r="AA68"/>
  <c r="Z59"/>
  <c r="Y59"/>
  <c r="AN59" s="1"/>
  <c r="Z95"/>
  <c r="AA103"/>
  <c r="AA18"/>
  <c r="Z65"/>
  <c r="AB70"/>
  <c r="Z40"/>
  <c r="AG65"/>
  <c r="AA19"/>
  <c r="Z126"/>
  <c r="AJ126" s="1"/>
  <c r="X126" s="1"/>
  <c r="Y126"/>
  <c r="AN126" s="1"/>
  <c r="AD68"/>
  <c r="AA59"/>
  <c r="AI66"/>
  <c r="Y101"/>
  <c r="AN101" s="1"/>
  <c r="Z101"/>
  <c r="AJ101" s="1"/>
  <c r="X101" s="1"/>
  <c r="Z28"/>
  <c r="AG105"/>
  <c r="AC124"/>
  <c r="Z86"/>
  <c r="AD65"/>
  <c r="Y60"/>
  <c r="AN60" s="1"/>
  <c r="Z60"/>
  <c r="AJ60" s="1"/>
  <c r="X60" s="1"/>
  <c r="AC98"/>
  <c r="AG18"/>
  <c r="AA113"/>
  <c r="Y113"/>
  <c r="AN113" s="1"/>
  <c r="AC54"/>
  <c r="AC64"/>
  <c r="Y46"/>
  <c r="AN46" s="1"/>
  <c r="AD46"/>
  <c r="Y52"/>
  <c r="AN52" s="1"/>
  <c r="AB52"/>
  <c r="Y98"/>
  <c r="AN98" s="1"/>
  <c r="AA98"/>
  <c r="AA53"/>
  <c r="AJ53" s="1"/>
  <c r="X53" s="1"/>
  <c r="Y53"/>
  <c r="AN53" s="1"/>
  <c r="Z33"/>
  <c r="AD54"/>
  <c r="AA35"/>
  <c r="Y35"/>
  <c r="AN35" s="1"/>
  <c r="Z36"/>
  <c r="Z30"/>
  <c r="Y30"/>
  <c r="AN30" s="1"/>
  <c r="Z32"/>
  <c r="Y31"/>
  <c r="AN31" s="1"/>
  <c r="Z31"/>
  <c r="AB118"/>
  <c r="Y118"/>
  <c r="AN118" s="1"/>
  <c r="Z121"/>
  <c r="Z124"/>
  <c r="Z123"/>
  <c r="Z125"/>
  <c r="Z122"/>
  <c r="M97" i="5"/>
  <c r="AD122" i="1"/>
  <c r="AD123"/>
  <c r="AD125"/>
  <c r="AD124"/>
  <c r="AD121"/>
  <c r="AB122"/>
  <c r="Y122"/>
  <c r="AN122" s="1"/>
  <c r="AB125"/>
  <c r="Y125"/>
  <c r="AN125" s="1"/>
  <c r="AA134"/>
  <c r="Y134"/>
  <c r="AN134" s="1"/>
  <c r="AB124"/>
  <c r="Y124"/>
  <c r="AN124" s="1"/>
  <c r="AB121"/>
  <c r="Y121"/>
  <c r="AN121" s="1"/>
  <c r="AB123"/>
  <c r="Y123"/>
  <c r="AN123" s="1"/>
  <c r="AG54"/>
  <c r="Y54"/>
  <c r="AN54" s="1"/>
  <c r="Y32"/>
  <c r="AN32" s="1"/>
  <c r="AD32"/>
  <c r="AE82"/>
  <c r="AE33"/>
  <c r="AE36"/>
  <c r="M96" i="5"/>
  <c r="AF28" i="1"/>
  <c r="AB41"/>
  <c r="Y41"/>
  <c r="AN41" s="1"/>
  <c r="Y39"/>
  <c r="AN39" s="1"/>
  <c r="AA39"/>
  <c r="Y36"/>
  <c r="AN36" s="1"/>
  <c r="AB36"/>
  <c r="Y40"/>
  <c r="AN40" s="1"/>
  <c r="AC40"/>
  <c r="AB33"/>
  <c r="Y33"/>
  <c r="AN33" s="1"/>
  <c r="Y64"/>
  <c r="AN64" s="1"/>
  <c r="AG64"/>
  <c r="Y61"/>
  <c r="AN61" s="1"/>
  <c r="AB61"/>
  <c r="Y65"/>
  <c r="AN65" s="1"/>
  <c r="AF65"/>
  <c r="AG66"/>
  <c r="Y66"/>
  <c r="AN66" s="1"/>
  <c r="AB55"/>
  <c r="AE68"/>
  <c r="Y87"/>
  <c r="AN87" s="1"/>
  <c r="AA87"/>
  <c r="AA55"/>
  <c r="Y55"/>
  <c r="AN55" s="1"/>
  <c r="AA88"/>
  <c r="Y88"/>
  <c r="AN88" s="1"/>
  <c r="AB90"/>
  <c r="AA83"/>
  <c r="Y83"/>
  <c r="AN83" s="1"/>
  <c r="AA89"/>
  <c r="Y89"/>
  <c r="AN89" s="1"/>
  <c r="AA86"/>
  <c r="Y86"/>
  <c r="AN86" s="1"/>
  <c r="Y68"/>
  <c r="AN68" s="1"/>
  <c r="AB68"/>
  <c r="Y84"/>
  <c r="AN84" s="1"/>
  <c r="AA84"/>
  <c r="AA56"/>
  <c r="Y56"/>
  <c r="AN56" s="1"/>
  <c r="Y28"/>
  <c r="AN28" s="1"/>
  <c r="AE28"/>
  <c r="Y92"/>
  <c r="AN92" s="1"/>
  <c r="AC92"/>
  <c r="AC110"/>
  <c r="Y110"/>
  <c r="AN110" s="1"/>
  <c r="Y94"/>
  <c r="AN94" s="1"/>
  <c r="AA94"/>
  <c r="AC91"/>
  <c r="Y91"/>
  <c r="AN91" s="1"/>
  <c r="Y90"/>
  <c r="AN90" s="1"/>
  <c r="AA90"/>
  <c r="AA85"/>
  <c r="Y85"/>
  <c r="AN85" s="1"/>
  <c r="AA95"/>
  <c r="Y95"/>
  <c r="AN95" s="1"/>
  <c r="Y93"/>
  <c r="AN93" s="1"/>
  <c r="AB93"/>
  <c r="Y82"/>
  <c r="AN82" s="1"/>
  <c r="AA82"/>
  <c r="AC75"/>
  <c r="Y75"/>
  <c r="AN75" s="1"/>
  <c r="M94" i="5"/>
  <c r="M98"/>
  <c r="M101"/>
  <c r="M100"/>
  <c r="M99"/>
  <c r="M95"/>
  <c r="Y7" i="1"/>
  <c r="AN7" s="1"/>
  <c r="AA7"/>
  <c r="AA5"/>
  <c r="AJ5" s="1"/>
  <c r="X5" s="1"/>
  <c r="Y5"/>
  <c r="AN5" s="1"/>
  <c r="Z23"/>
  <c r="Y23"/>
  <c r="AN23" s="1"/>
  <c r="AB18"/>
  <c r="Y18"/>
  <c r="AN18" s="1"/>
  <c r="Y6"/>
  <c r="AN6" s="1"/>
  <c r="AA6"/>
  <c r="Y21"/>
  <c r="AN21" s="1"/>
  <c r="Z21"/>
  <c r="AJ21" s="1"/>
  <c r="X21" s="1"/>
  <c r="Y27"/>
  <c r="AN27" s="1"/>
  <c r="AA27"/>
  <c r="AJ90" l="1"/>
  <c r="X90" s="1"/>
  <c r="AJ104"/>
  <c r="X104" s="1"/>
  <c r="AJ73"/>
  <c r="X73" s="1"/>
  <c r="AJ56"/>
  <c r="X56" s="1"/>
  <c r="AJ89"/>
  <c r="X89" s="1"/>
  <c r="AJ11"/>
  <c r="X11" s="1"/>
  <c r="AJ129"/>
  <c r="X129" s="1"/>
  <c r="AJ27"/>
  <c r="X27" s="1"/>
  <c r="AJ40"/>
  <c r="X40" s="1"/>
  <c r="AJ39"/>
  <c r="X39" s="1"/>
  <c r="AJ133"/>
  <c r="X133" s="1"/>
  <c r="AJ33"/>
  <c r="X33" s="1"/>
  <c r="AJ41"/>
  <c r="X41" s="1"/>
  <c r="AJ80"/>
  <c r="X80" s="1"/>
  <c r="AJ26"/>
  <c r="X26" s="1"/>
  <c r="AJ135"/>
  <c r="X135" s="1"/>
  <c r="AJ78"/>
  <c r="X78" s="1"/>
  <c r="AJ8"/>
  <c r="X8" s="1"/>
  <c r="A38" i="8"/>
  <c r="A123"/>
  <c r="A147"/>
  <c r="A46"/>
  <c r="A36"/>
  <c r="A11"/>
  <c r="A12"/>
  <c r="A134"/>
  <c r="A149"/>
  <c r="A146"/>
  <c r="A150"/>
  <c r="A148"/>
  <c r="A47"/>
  <c r="A138"/>
  <c r="A111"/>
  <c r="A142"/>
  <c r="A92"/>
  <c r="A109"/>
  <c r="A55"/>
  <c r="A65"/>
  <c r="A54"/>
  <c r="A196"/>
  <c r="A57"/>
  <c r="A86"/>
  <c r="A184"/>
  <c r="A166"/>
  <c r="A210"/>
  <c r="A98"/>
  <c r="A185"/>
  <c r="A115"/>
  <c r="A127"/>
  <c r="A126"/>
  <c r="A17"/>
  <c r="A61"/>
  <c r="A215"/>
  <c r="A70"/>
  <c r="A168"/>
  <c r="A97"/>
  <c r="A81"/>
  <c r="A27"/>
  <c r="A129"/>
  <c r="A21"/>
  <c r="A56"/>
  <c r="A62"/>
  <c r="A78"/>
  <c r="A96"/>
  <c r="A169"/>
  <c r="A214"/>
  <c r="A178"/>
  <c r="A42"/>
  <c r="A132"/>
  <c r="A154"/>
  <c r="A5"/>
  <c r="A66"/>
  <c r="A31"/>
  <c r="A188"/>
  <c r="A176"/>
  <c r="A117"/>
  <c r="A48"/>
  <c r="A22"/>
  <c r="A183"/>
  <c r="A119"/>
  <c r="A182"/>
  <c r="A223"/>
  <c r="A110"/>
  <c r="A211"/>
  <c r="A193"/>
  <c r="A118"/>
  <c r="A173"/>
  <c r="A128"/>
  <c r="A20"/>
  <c r="A28"/>
  <c r="A10"/>
  <c r="A151"/>
  <c r="A139"/>
  <c r="A181"/>
  <c r="A93"/>
  <c r="A140"/>
  <c r="A143"/>
  <c r="A137"/>
  <c r="A141"/>
  <c r="A106"/>
  <c r="A102"/>
  <c r="A105"/>
  <c r="A64"/>
  <c r="A60"/>
  <c r="A63"/>
  <c r="A89"/>
  <c r="A204"/>
  <c r="A202"/>
  <c r="A205"/>
  <c r="A222"/>
  <c r="A206"/>
  <c r="A203"/>
  <c r="A53"/>
  <c r="A52"/>
  <c r="A158"/>
  <c r="A85"/>
  <c r="A73"/>
  <c r="A99"/>
  <c r="A104"/>
  <c r="A16"/>
  <c r="A32"/>
  <c r="A198"/>
  <c r="A41"/>
  <c r="A172"/>
  <c r="A72"/>
  <c r="A76"/>
  <c r="A177"/>
  <c r="A116"/>
  <c r="A71"/>
  <c r="A103"/>
  <c r="A219"/>
  <c r="A163"/>
  <c r="A26"/>
  <c r="A218"/>
  <c r="A14"/>
  <c r="A212"/>
  <c r="A15"/>
  <c r="A213"/>
  <c r="A13"/>
  <c r="A37"/>
  <c r="A77"/>
  <c r="A197"/>
  <c r="A82"/>
  <c r="A133"/>
  <c r="A155"/>
  <c r="A167"/>
  <c r="A114"/>
  <c r="A192"/>
  <c r="A159"/>
  <c r="A43"/>
  <c r="AJ15" i="1"/>
  <c r="X15" s="1"/>
  <c r="AJ88"/>
  <c r="X88" s="1"/>
  <c r="AJ35"/>
  <c r="X35" s="1"/>
  <c r="AJ48"/>
  <c r="X48" s="1"/>
  <c r="AJ25"/>
  <c r="X25" s="1"/>
  <c r="AJ24"/>
  <c r="X24" s="1"/>
  <c r="AJ6"/>
  <c r="X6" s="1"/>
  <c r="AJ93"/>
  <c r="X93" s="1"/>
  <c r="AJ94"/>
  <c r="X94" s="1"/>
  <c r="AJ92"/>
  <c r="X92" s="1"/>
  <c r="AJ84"/>
  <c r="X84" s="1"/>
  <c r="AJ66"/>
  <c r="X66" s="1"/>
  <c r="AJ118"/>
  <c r="X118" s="1"/>
  <c r="AJ22"/>
  <c r="X22" s="1"/>
  <c r="AJ116"/>
  <c r="X116" s="1"/>
  <c r="AJ102"/>
  <c r="X102" s="1"/>
  <c r="AJ62"/>
  <c r="X62" s="1"/>
  <c r="AJ51"/>
  <c r="X51" s="1"/>
  <c r="AJ99"/>
  <c r="X99" s="1"/>
  <c r="AJ10"/>
  <c r="X10" s="1"/>
  <c r="AJ63"/>
  <c r="X63" s="1"/>
  <c r="AJ49"/>
  <c r="X49" s="1"/>
  <c r="AJ132"/>
  <c r="X132" s="1"/>
  <c r="AJ14"/>
  <c r="X14" s="1"/>
  <c r="AJ77"/>
  <c r="X77" s="1"/>
  <c r="AJ38"/>
  <c r="X38" s="1"/>
  <c r="AJ130"/>
  <c r="X130" s="1"/>
  <c r="AJ115"/>
  <c r="X115" s="1"/>
  <c r="AJ4"/>
  <c r="X4" s="1"/>
  <c r="AJ45"/>
  <c r="X45" s="1"/>
  <c r="AJ71"/>
  <c r="X71" s="1"/>
  <c r="AJ70"/>
  <c r="X70" s="1"/>
  <c r="AJ7"/>
  <c r="X7" s="1"/>
  <c r="AJ58"/>
  <c r="X58" s="1"/>
  <c r="AJ81"/>
  <c r="X81" s="1"/>
  <c r="AJ59"/>
  <c r="X59" s="1"/>
  <c r="AJ113"/>
  <c r="X113" s="1"/>
  <c r="AJ103"/>
  <c r="X103" s="1"/>
  <c r="AJ76"/>
  <c r="X76" s="1"/>
  <c r="AJ20"/>
  <c r="X20" s="1"/>
  <c r="AJ79"/>
  <c r="X79" s="1"/>
  <c r="AJ34"/>
  <c r="X34" s="1"/>
  <c r="AJ57"/>
  <c r="X57" s="1"/>
  <c r="AJ105"/>
  <c r="X105" s="1"/>
  <c r="AJ109"/>
  <c r="X109" s="1"/>
  <c r="AJ3"/>
  <c r="X3" s="1"/>
  <c r="AJ19"/>
  <c r="X19" s="1"/>
  <c r="AJ47"/>
  <c r="X47" s="1"/>
  <c r="AJ29"/>
  <c r="X29" s="1"/>
  <c r="AJ67"/>
  <c r="X67" s="1"/>
  <c r="AJ117"/>
  <c r="X117" s="1"/>
  <c r="AJ106"/>
  <c r="X106" s="1"/>
  <c r="AJ23"/>
  <c r="X23" s="1"/>
  <c r="AJ75"/>
  <c r="X75" s="1"/>
  <c r="AJ95"/>
  <c r="X95" s="1"/>
  <c r="AJ85"/>
  <c r="X85" s="1"/>
  <c r="AJ91"/>
  <c r="X91" s="1"/>
  <c r="AJ110"/>
  <c r="X110" s="1"/>
  <c r="AJ83"/>
  <c r="X83" s="1"/>
  <c r="AJ87"/>
  <c r="X87" s="1"/>
  <c r="AJ134"/>
  <c r="X134" s="1"/>
  <c r="AJ31"/>
  <c r="X31" s="1"/>
  <c r="AN4"/>
  <c r="AJ86"/>
  <c r="X86" s="1"/>
  <c r="AJ65"/>
  <c r="X65" s="1"/>
  <c r="AJ61"/>
  <c r="X61" s="1"/>
  <c r="AJ30"/>
  <c r="X30" s="1"/>
  <c r="AJ52"/>
  <c r="X52" s="1"/>
  <c r="AJ46"/>
  <c r="X46" s="1"/>
  <c r="AJ98"/>
  <c r="X98" s="1"/>
  <c r="AJ64"/>
  <c r="X64" s="1"/>
  <c r="AJ18"/>
  <c r="X18" s="1"/>
  <c r="AJ32"/>
  <c r="X32" s="1"/>
  <c r="AJ36"/>
  <c r="X36" s="1"/>
  <c r="AJ125"/>
  <c r="X125" s="1"/>
  <c r="AJ124"/>
  <c r="X124" s="1"/>
  <c r="AJ54"/>
  <c r="X54" s="1"/>
  <c r="AJ121"/>
  <c r="X121" s="1"/>
  <c r="AJ122"/>
  <c r="X122" s="1"/>
  <c r="AJ123"/>
  <c r="X123" s="1"/>
  <c r="AJ82"/>
  <c r="X82" s="1"/>
  <c r="AJ28"/>
  <c r="X28" s="1"/>
  <c r="AJ55"/>
  <c r="X55" s="1"/>
  <c r="AJ68"/>
  <c r="X68" s="1"/>
  <c r="M102" i="5"/>
  <c r="A6" i="8" l="1"/>
</calcChain>
</file>

<file path=xl/sharedStrings.xml><?xml version="1.0" encoding="utf-8"?>
<sst xmlns="http://schemas.openxmlformats.org/spreadsheetml/2006/main" count="1998" uniqueCount="997">
  <si>
    <t>Threats</t>
  </si>
  <si>
    <t>A.5.1.1</t>
  </si>
  <si>
    <t>Information security policy document</t>
  </si>
  <si>
    <t>A.5.1.2</t>
  </si>
  <si>
    <t>Review of the information security policy</t>
  </si>
  <si>
    <t>A.6.1.1</t>
  </si>
  <si>
    <t>Management commitment to information security</t>
  </si>
  <si>
    <t>A.6.1.2</t>
  </si>
  <si>
    <t>Information security co-ordination</t>
  </si>
  <si>
    <t>A.6.1.3</t>
  </si>
  <si>
    <t>Allocation of information security responsibilities</t>
  </si>
  <si>
    <t>A.6.1.4</t>
  </si>
  <si>
    <t>Authorization process for information processing facilities</t>
  </si>
  <si>
    <t>A.6.1.7</t>
  </si>
  <si>
    <t>Contact with special interest groups</t>
  </si>
  <si>
    <t>A.6.1.6</t>
  </si>
  <si>
    <t>Contact with authorities</t>
  </si>
  <si>
    <t>A.6.1.8</t>
  </si>
  <si>
    <t>Independent review of information security</t>
  </si>
  <si>
    <t>A.6.2.1</t>
  </si>
  <si>
    <t>Identification of risks related to external parties</t>
  </si>
  <si>
    <t>A.6.2.3</t>
  </si>
  <si>
    <t>Addressing security in third party agreements</t>
  </si>
  <si>
    <t>A.10.2.1</t>
  </si>
  <si>
    <t>Service delivery</t>
  </si>
  <si>
    <t>A.7.1.1</t>
  </si>
  <si>
    <t>Inventory of assets</t>
  </si>
  <si>
    <t>A.7.1.2</t>
  </si>
  <si>
    <t>Ownership of assets</t>
  </si>
  <si>
    <t>A.7.2.1</t>
  </si>
  <si>
    <t>Classification guidelines</t>
  </si>
  <si>
    <t>A.7.2.2</t>
  </si>
  <si>
    <t>Information labeling and handling</t>
  </si>
  <si>
    <t>A.8.1.1</t>
  </si>
  <si>
    <t>Roles and responsibilities</t>
  </si>
  <si>
    <t>A.8.1.2</t>
  </si>
  <si>
    <t>Screening</t>
  </si>
  <si>
    <t>A.6.1.5</t>
  </si>
  <si>
    <t>Confidentiality agreements</t>
  </si>
  <si>
    <t>A.8.1.3</t>
  </si>
  <si>
    <t>Terms and conditions of employment</t>
  </si>
  <si>
    <t>A.8.2.2</t>
  </si>
  <si>
    <t>Information security awareness, education and training</t>
  </si>
  <si>
    <t>A.13.1.1</t>
  </si>
  <si>
    <t>Reporting information security events</t>
  </si>
  <si>
    <t>A.13.1.2</t>
  </si>
  <si>
    <t>Reporting security weaknesses</t>
  </si>
  <si>
    <t>A.13.2.2</t>
  </si>
  <si>
    <t>Learning from information security incidents</t>
  </si>
  <si>
    <t>A.8.2.3</t>
  </si>
  <si>
    <t>Disciplinary process</t>
  </si>
  <si>
    <t>A.9.1.1</t>
  </si>
  <si>
    <t>Physical security perimeter</t>
  </si>
  <si>
    <t>A.9.1.2</t>
  </si>
  <si>
    <t>Physical entry controls</t>
  </si>
  <si>
    <t>A.9.1.3</t>
  </si>
  <si>
    <t>Securing offices, rooms and facilities</t>
  </si>
  <si>
    <t>A.9.1.5</t>
  </si>
  <si>
    <t>Working in secure areas</t>
  </si>
  <si>
    <t>A.9.1.6</t>
  </si>
  <si>
    <t>Public access, delivery and loading areas</t>
  </si>
  <si>
    <t>A.9.2.1</t>
  </si>
  <si>
    <t>Equipment siting and protection</t>
  </si>
  <si>
    <t>A.9.1.4</t>
  </si>
  <si>
    <t>Protecting against external and environmental threats</t>
  </si>
  <si>
    <t>A.9.2.2</t>
  </si>
  <si>
    <t>Supporting utilities</t>
  </si>
  <si>
    <t>A.9.2.3</t>
  </si>
  <si>
    <t>Cabling security</t>
  </si>
  <si>
    <t>A.9.2.4</t>
  </si>
  <si>
    <t>Equipment maintenance</t>
  </si>
  <si>
    <t>A.9.2.5</t>
  </si>
  <si>
    <t>Security of equipment off-premises</t>
  </si>
  <si>
    <t>A.9.2.6</t>
  </si>
  <si>
    <t>Secure disposal or re-use of equipment</t>
  </si>
  <si>
    <t>A.11.3.3</t>
  </si>
  <si>
    <t>Clear desk and clear screen policy</t>
  </si>
  <si>
    <t>A.9.2.7</t>
  </si>
  <si>
    <t>Removal of property</t>
  </si>
  <si>
    <t>A.10.1.1</t>
  </si>
  <si>
    <t>Documented operating procedures</t>
  </si>
  <si>
    <t>A.10.1.2</t>
  </si>
  <si>
    <t>Change management</t>
  </si>
  <si>
    <t>A.13.2.1</t>
  </si>
  <si>
    <t>Responsibilities and procedures</t>
  </si>
  <si>
    <t>A.10.1.3</t>
  </si>
  <si>
    <t>Segregation of duties</t>
  </si>
  <si>
    <t>A.10.1.4</t>
  </si>
  <si>
    <t>Separation of development, test and operational facilities</t>
  </si>
  <si>
    <t>A.10.3.1</t>
  </si>
  <si>
    <t>Capacity management</t>
  </si>
  <si>
    <t>A.10.3.2</t>
  </si>
  <si>
    <t>System acceptance</t>
  </si>
  <si>
    <t>A.10.4.1</t>
  </si>
  <si>
    <t>Controls against malicious code</t>
  </si>
  <si>
    <t>A.10.5.1</t>
  </si>
  <si>
    <t>Information back-up</t>
  </si>
  <si>
    <t>A.10.10.4</t>
  </si>
  <si>
    <t>Administrator and operator logs</t>
  </si>
  <si>
    <t>A.10.10.5</t>
  </si>
  <si>
    <t>Fault logging</t>
  </si>
  <si>
    <t>A.10.6.1</t>
  </si>
  <si>
    <t>Network controls</t>
  </si>
  <si>
    <t>A.10.7.1</t>
  </si>
  <si>
    <t>Management of removable media</t>
  </si>
  <si>
    <t>A.10.7.2</t>
  </si>
  <si>
    <t>Disposal of media</t>
  </si>
  <si>
    <t>A.10.7.3</t>
  </si>
  <si>
    <t>Information handling procedures</t>
  </si>
  <si>
    <t>A.10.7.4</t>
  </si>
  <si>
    <t>Security of system documentation</t>
  </si>
  <si>
    <t>A.10.8.2</t>
  </si>
  <si>
    <t>Exchange agreements</t>
  </si>
  <si>
    <t>A.10.8.3</t>
  </si>
  <si>
    <t>Physical media in transit</t>
  </si>
  <si>
    <t>A.10.9.1</t>
  </si>
  <si>
    <t>Electronic commerce</t>
  </si>
  <si>
    <t>A.10.8.4</t>
  </si>
  <si>
    <t>Electronic messaging</t>
  </si>
  <si>
    <t>A.10.8.5</t>
  </si>
  <si>
    <t>Business information systems</t>
  </si>
  <si>
    <t>A.10.9.3</t>
  </si>
  <si>
    <t>Publicly available information</t>
  </si>
  <si>
    <t>A.10.8.1</t>
  </si>
  <si>
    <t>Information exchange policies and procedures</t>
  </si>
  <si>
    <t>A.11.1.1</t>
  </si>
  <si>
    <t>Access control policy</t>
  </si>
  <si>
    <t>A.11.2.1</t>
  </si>
  <si>
    <t>User registration</t>
  </si>
  <si>
    <t>A.11.2.2</t>
  </si>
  <si>
    <t>Privilege management</t>
  </si>
  <si>
    <t>A.11.2.3</t>
  </si>
  <si>
    <t>User password management</t>
  </si>
  <si>
    <t>A.11.2.4</t>
  </si>
  <si>
    <t>Review of user access rights</t>
  </si>
  <si>
    <t>A.8.3.3</t>
  </si>
  <si>
    <t>Removal of access rights</t>
  </si>
  <si>
    <t>A.11.3.1</t>
  </si>
  <si>
    <t>Password use</t>
  </si>
  <si>
    <t>A.11.3.2</t>
  </si>
  <si>
    <t>Unattended user equipment</t>
  </si>
  <si>
    <t>A.11.4.1</t>
  </si>
  <si>
    <t>Policy on use of network services</t>
  </si>
  <si>
    <t>A.11.4.2</t>
  </si>
  <si>
    <t>User authentication for external connections</t>
  </si>
  <si>
    <t>A.11.4.4</t>
  </si>
  <si>
    <t>Remote diagnostic and configuration port protection</t>
  </si>
  <si>
    <t>A.11.4.5</t>
  </si>
  <si>
    <t>Segregation in networks</t>
  </si>
  <si>
    <t>A.11.4.6</t>
  </si>
  <si>
    <t>Network connection control</t>
  </si>
  <si>
    <t>A.11.4.7</t>
  </si>
  <si>
    <t>Network routing control</t>
  </si>
  <si>
    <t>A.10.6.2</t>
  </si>
  <si>
    <t>Security of network services</t>
  </si>
  <si>
    <t>A.11.4.3</t>
  </si>
  <si>
    <t>Equipment identification in networks</t>
  </si>
  <si>
    <t>A.11.5.1</t>
  </si>
  <si>
    <t>Secure log-on procedures</t>
  </si>
  <si>
    <t>A.11.5.2</t>
  </si>
  <si>
    <t>User identification and authentication</t>
  </si>
  <si>
    <t>A.11.5.3</t>
  </si>
  <si>
    <t>Password management system</t>
  </si>
  <si>
    <t>A.11.5.4</t>
  </si>
  <si>
    <t>Use of system utilities</t>
  </si>
  <si>
    <t>A.11.5.5</t>
  </si>
  <si>
    <t>Session time-out</t>
  </si>
  <si>
    <t>A.11.5.6</t>
  </si>
  <si>
    <t>Limitation of connection time</t>
  </si>
  <si>
    <t>A.11.6.1</t>
  </si>
  <si>
    <t>Information access restriction</t>
  </si>
  <si>
    <t>A.11.6.2</t>
  </si>
  <si>
    <t>Sensitive system isolation</t>
  </si>
  <si>
    <t>A.10.10.1</t>
  </si>
  <si>
    <t>Audit logging</t>
  </si>
  <si>
    <t>A.10.10.2</t>
  </si>
  <si>
    <t>Monitoring system use</t>
  </si>
  <si>
    <t>A.10.10.3</t>
  </si>
  <si>
    <t>Protection of log information</t>
  </si>
  <si>
    <t>A.10.10.6</t>
  </si>
  <si>
    <t>Clock synchronization</t>
  </si>
  <si>
    <t>A.11.7.1</t>
  </si>
  <si>
    <t>Mobile computing and communications</t>
  </si>
  <si>
    <t>A.11.7.2</t>
  </si>
  <si>
    <t>Teleworking</t>
  </si>
  <si>
    <t>A.12.1.1</t>
  </si>
  <si>
    <t>Security requirements analysis and specification</t>
  </si>
  <si>
    <t>A.12.2.1</t>
  </si>
  <si>
    <t>Input data validation</t>
  </si>
  <si>
    <t>A.12.2.2</t>
  </si>
  <si>
    <t>Control of internal processing</t>
  </si>
  <si>
    <t>A.12.2.3</t>
  </si>
  <si>
    <t>Message integrity</t>
  </si>
  <si>
    <t>A.12.2.4</t>
  </si>
  <si>
    <t>Output data validation</t>
  </si>
  <si>
    <t>A.12.3.1</t>
  </si>
  <si>
    <t>Policy on the use of cryptographic controls</t>
  </si>
  <si>
    <t>A.10.9.2</t>
  </si>
  <si>
    <t>On-line transactions</t>
  </si>
  <si>
    <t>A.12.3.2</t>
  </si>
  <si>
    <t>Key management</t>
  </si>
  <si>
    <t>A.12.4.1</t>
  </si>
  <si>
    <t>Control of operational software</t>
  </si>
  <si>
    <t>A.12.4.2</t>
  </si>
  <si>
    <t>Protection of system test data</t>
  </si>
  <si>
    <t>A.12.4.3</t>
  </si>
  <si>
    <t>Access control to program source code</t>
  </si>
  <si>
    <t>A.12.5.1</t>
  </si>
  <si>
    <t>Change control procedures</t>
  </si>
  <si>
    <t>A.12.5.2</t>
  </si>
  <si>
    <t>Technical review of applications after operating system changes</t>
  </si>
  <si>
    <t>A.12.5.3</t>
  </si>
  <si>
    <t>Restrictions on changes to software packages</t>
  </si>
  <si>
    <t>A.12.5.4</t>
  </si>
  <si>
    <t>Information leakage</t>
  </si>
  <si>
    <t>A.10.4.2</t>
  </si>
  <si>
    <t>Controls against mobile code</t>
  </si>
  <si>
    <t>A.12.5.5</t>
  </si>
  <si>
    <t>Outsourced software development</t>
  </si>
  <si>
    <t>A.14.1.1</t>
  </si>
  <si>
    <t>Including information security in the business continuity management process</t>
  </si>
  <si>
    <t>A.14.1.2</t>
  </si>
  <si>
    <t>Business continuity and risk assessment</t>
  </si>
  <si>
    <t>A.14.1.3</t>
  </si>
  <si>
    <t>Developing and implementing continuity plans including information security</t>
  </si>
  <si>
    <t>A.14.1.4</t>
  </si>
  <si>
    <t>Business continuity planning framework</t>
  </si>
  <si>
    <t>A.14.1.5</t>
  </si>
  <si>
    <t>Testing, maintaining and re-assessing business continuity plans</t>
  </si>
  <si>
    <t>A.15.1.1</t>
  </si>
  <si>
    <t>Identification of applicable legislation</t>
  </si>
  <si>
    <t>A.15.1.2</t>
  </si>
  <si>
    <t>Intellectual property rights (IPR)</t>
  </si>
  <si>
    <t>A.15.1.3</t>
  </si>
  <si>
    <t>Protection of organizational records</t>
  </si>
  <si>
    <t>A.15.1.4</t>
  </si>
  <si>
    <t>Data protection and privacy of personal information</t>
  </si>
  <si>
    <t>A.15.1.5</t>
  </si>
  <si>
    <t>Prevention of misuse of information processing facilities</t>
  </si>
  <si>
    <t>A.15.1.6</t>
  </si>
  <si>
    <t>Regulation of cryptographic controls</t>
  </si>
  <si>
    <t>A.13.2.3</t>
  </si>
  <si>
    <t>Collection of evidence</t>
  </si>
  <si>
    <t>A.15.2.1</t>
  </si>
  <si>
    <t>Compliance with security policies and standards</t>
  </si>
  <si>
    <t>A.8.2.1</t>
  </si>
  <si>
    <t>Management responsibilities</t>
  </si>
  <si>
    <t>A.15.2.2</t>
  </si>
  <si>
    <t>Technical compliance checking</t>
  </si>
  <si>
    <t>A.12.6.1</t>
  </si>
  <si>
    <t>Control of technical vulnerabilities</t>
  </si>
  <si>
    <t>A.15.3.1</t>
  </si>
  <si>
    <t>Information systems audit controls</t>
  </si>
  <si>
    <t>A.15.3.2</t>
  </si>
  <si>
    <t>Protection of information systems audit tools</t>
  </si>
  <si>
    <t>A.6.2.2</t>
  </si>
  <si>
    <t>Addressing security when dealing with customers</t>
  </si>
  <si>
    <t>A.7.1.3</t>
  </si>
  <si>
    <t>Acceptable use of assets</t>
  </si>
  <si>
    <t>A.8.3.1</t>
  </si>
  <si>
    <t>Termination responsibilities</t>
  </si>
  <si>
    <t>A.8.3.2</t>
  </si>
  <si>
    <t>Return of assets</t>
  </si>
  <si>
    <t>A.10.2.2</t>
  </si>
  <si>
    <t>Monitoring and review of third party services</t>
  </si>
  <si>
    <t>A.10.2.3</t>
  </si>
  <si>
    <t>Managing changes to third party services</t>
  </si>
  <si>
    <t>Security breaches related to the security policy</t>
  </si>
  <si>
    <t>Security breaches due to a lack of awareness</t>
  </si>
  <si>
    <t>Security breaches due to a lack of security organisation and co-ordination</t>
  </si>
  <si>
    <t>Security breaches due to unclear responsibilities</t>
  </si>
  <si>
    <t>Security breach due to security weaknesses</t>
  </si>
  <si>
    <t>Security breaches due to insufficient security built in the system</t>
  </si>
  <si>
    <t>Security breaches related to third party agreements</t>
  </si>
  <si>
    <t>Security breaches related to outsourcing arrangements</t>
  </si>
  <si>
    <t>Security breaches due to unprotected assets</t>
  </si>
  <si>
    <t>Security breaches due to incorrect classification, labelling or handling of information</t>
  </si>
  <si>
    <t>Security breaches due to deliberate action and lack of disciplinary action</t>
  </si>
  <si>
    <t>Non-compliance with legislation</t>
  </si>
  <si>
    <t>Inability to provide evidence</t>
  </si>
  <si>
    <t>Fraud</t>
  </si>
  <si>
    <t>Damage from or re-occurrence of incidents</t>
  </si>
  <si>
    <t>Damage from software malfunctions</t>
  </si>
  <si>
    <t>System failure</t>
  </si>
  <si>
    <t>Unauthorised use of information processing facilities</t>
  </si>
  <si>
    <t>Misuse of information processing facilities</t>
  </si>
  <si>
    <t>Misuse of system utilities or audit tools</t>
  </si>
  <si>
    <t>Unauthorised removal of property or media</t>
  </si>
  <si>
    <t>Unauthorised installation or change to software</t>
  </si>
  <si>
    <t>Unauthorised changes to information processing facilities</t>
  </si>
  <si>
    <t>Mixing of test, development and operational facilities</t>
  </si>
  <si>
    <t>Unauthorised copying of proprietary information or software</t>
  </si>
  <si>
    <t>Unauthorised access to information</t>
  </si>
  <si>
    <t>Disclosure of confidential information</t>
  </si>
  <si>
    <t>Unauthorised modification or destruction of information</t>
  </si>
  <si>
    <t>Unauthorised access because of privileges</t>
  </si>
  <si>
    <t>Unauthorised access because of password selection and/or management</t>
  </si>
  <si>
    <t>Unauthorised access to information processing facilities</t>
  </si>
  <si>
    <t>Unauthorised access to computers</t>
  </si>
  <si>
    <t>Unauthorised access to networks and network services</t>
  </si>
  <si>
    <t>Unauthorised access to equipment</t>
  </si>
  <si>
    <t>Unauthorised access to system documentation</t>
  </si>
  <si>
    <t>Unauthorised access to program source libraries</t>
  </si>
  <si>
    <t>Malicious code</t>
  </si>
  <si>
    <t>Inaccurate input of information</t>
  </si>
  <si>
    <t>Processing errors</t>
  </si>
  <si>
    <t>Inaccurate output of information</t>
  </si>
  <si>
    <t>Lack of exchange agreements</t>
  </si>
  <si>
    <t>Unauthorised access, misuse or corruption of media in transit</t>
  </si>
  <si>
    <t>Risks from electronic commerce, electronic office systems and publicly available systems</t>
  </si>
  <si>
    <t>Repudiation</t>
  </si>
  <si>
    <t>Mis- or re-routing of messages</t>
  </si>
  <si>
    <t>Mis-dialling (phone or fax)</t>
  </si>
  <si>
    <t>Unauthorised changes and corruption of messages</t>
  </si>
  <si>
    <t>Denial of service</t>
  </si>
  <si>
    <t>Loss of service</t>
  </si>
  <si>
    <t>Lack of policy governing the use of cryptographic controls</t>
  </si>
  <si>
    <t>Unauthorised access to information, systems and network services due to a lack of unique and appropriate identification and authentication</t>
  </si>
  <si>
    <t>Unauthorised disclosure of information</t>
  </si>
  <si>
    <t>Unauthorised modification of information</t>
  </si>
  <si>
    <t>Inappropriate level of cryptographic functions</t>
  </si>
  <si>
    <t>Interception and eavesdropping</t>
  </si>
  <si>
    <t>Lack or inappropriate management of cryptographic keys</t>
  </si>
  <si>
    <t>Risks from mobile computing</t>
  </si>
  <si>
    <t>Risks from teleworking</t>
  </si>
  <si>
    <t>User errors</t>
  </si>
  <si>
    <t>Unauthorised physical access</t>
  </si>
  <si>
    <t>Theft</t>
  </si>
  <si>
    <t>Lack of equipment security</t>
  </si>
  <si>
    <t>Lack of media security</t>
  </si>
  <si>
    <t>Fire</t>
  </si>
  <si>
    <t>Flood, water</t>
  </si>
  <si>
    <t>Environmental contamination</t>
  </si>
  <si>
    <t>Power supply or air conditioning failure, electric anomalies</t>
  </si>
  <si>
    <t>Damage to cables</t>
  </si>
  <si>
    <t>Physical interception and eavesdropping</t>
  </si>
  <si>
    <t>Physical interference</t>
  </si>
  <si>
    <t>Hardware failure</t>
  </si>
  <si>
    <t>Disaster</t>
  </si>
  <si>
    <t>Interruption of business activities</t>
  </si>
  <si>
    <t>Unavailability of information, services and information processing facilities</t>
  </si>
  <si>
    <t>Lack of business continuity plans and procedures, clearly defined responsibilities, testing and training</t>
  </si>
  <si>
    <t>Nr.</t>
  </si>
  <si>
    <t>Threat</t>
  </si>
  <si>
    <t>Ref.</t>
  </si>
  <si>
    <t>Avg.</t>
  </si>
  <si>
    <t>Risk Values</t>
  </si>
  <si>
    <t xml:space="preserve">     DO NOT DELETE THIS COLUMNS !!!</t>
  </si>
  <si>
    <t>Risk Value</t>
  </si>
  <si>
    <t>Beleidsdocument voor informatiebeveiliging</t>
  </si>
  <si>
    <t>Beoordeling van het informatiebeveiligingsbeleid</t>
  </si>
  <si>
    <t>Betrokkenheid van de directie bij informatiebeveiliging</t>
  </si>
  <si>
    <t>Coördinatie van informatiebeveiliging</t>
  </si>
  <si>
    <t>Toewijzing van verantwoordelijkheden voor informatiebeveiliging</t>
  </si>
  <si>
    <t>Goedkeuringsproces voor IT-voorzieningen</t>
  </si>
  <si>
    <t>Geheimhoudingsverklaring</t>
  </si>
  <si>
    <t>Contact met autoriteiten en instanties</t>
  </si>
  <si>
    <t>Contact met bepaalde belangengroeperingen</t>
  </si>
  <si>
    <t>Onafhankelijke beoordeling van de informatiebeveiliging</t>
  </si>
  <si>
    <t>Identificatie van de risico’s van toegang door externe partijen</t>
  </si>
  <si>
    <t>Beveiliging bij klantencontacten</t>
  </si>
  <si>
    <t>Beveiligingseisen in contracten met derden</t>
  </si>
  <si>
    <t>Inventarisatie van bedrijfsmiddelen</t>
  </si>
  <si>
    <t>Eigenaar van bedrijfsmiddelen</t>
  </si>
  <si>
    <t>Aanvaardbaar gebruik van bedrijfsmiddelen</t>
  </si>
  <si>
    <t>Richtlijnen voor classificatie</t>
  </si>
  <si>
    <t>Labelen en verwerken van informatie</t>
  </si>
  <si>
    <t>Rollen en verantwoordelijkheden</t>
  </si>
  <si>
    <t>Arbeidsvoorwaarden</t>
  </si>
  <si>
    <t>Verantwoordelijkheden van de directie</t>
  </si>
  <si>
    <t>Bewustmaking, opleiding en training in informatiebeveiliging</t>
  </si>
  <si>
    <t>Disciplinaire maatregelen</t>
  </si>
  <si>
    <t>Beëindigingsverantwoordelijkheden</t>
  </si>
  <si>
    <t>Teruggave van bedrijfsmiddelen</t>
  </si>
  <si>
    <t>Intrekken van toegangsrechten</t>
  </si>
  <si>
    <t>Fysieke beveiliging van de omgeving</t>
  </si>
  <si>
    <t>Fysieke toegangsbeveiliging</t>
  </si>
  <si>
    <t>Beveiligen van kantoren, ruimten en voorzieningen</t>
  </si>
  <si>
    <t>Bescherming tegen externe bedreigingen en omgevingsgevaren</t>
  </si>
  <si>
    <t>Werken in beveiligde ruimten</t>
  </si>
  <si>
    <t>Vrij toegankelijke ruimten voor laden en lossen van goederen</t>
  </si>
  <si>
    <t>Plaatsing en beveiliging van apparatuur</t>
  </si>
  <si>
    <t>Ondersteuningshulpmiddelen</t>
  </si>
  <si>
    <t>Beveiliging van kabels</t>
  </si>
  <si>
    <t>Onderhoud van apparatuur</t>
  </si>
  <si>
    <t>Beveiliging van apparatuur buiten de locatie</t>
  </si>
  <si>
    <t>Veilig verwijderen en hergebruiken van apparatuur</t>
  </si>
  <si>
    <t>Verwijdering van bedrijfseigendommen</t>
  </si>
  <si>
    <t>Gedocumenteerde bedieningsprocedures</t>
  </si>
  <si>
    <t>Het beheer van wijzigingen</t>
  </si>
  <si>
    <t>Functiescheiding</t>
  </si>
  <si>
    <t>Scheiding van voorzieningen voor ontwikkeling, testen en productie</t>
  </si>
  <si>
    <t>Dienstverlening</t>
  </si>
  <si>
    <t>Bewaken en beoordeling van de dienstlening door externe partijen</t>
  </si>
  <si>
    <t>Beheer van wijzigingen door externe partijen</t>
  </si>
  <si>
    <t>Capaciteitsbeheer</t>
  </si>
  <si>
    <t>Acceptatie van het systeem</t>
  </si>
  <si>
    <t>Maatregelen tegen kwaadaardige programmatuur</t>
  </si>
  <si>
    <t>Maatregelen tegen mobiele programmatuur</t>
  </si>
  <si>
    <t>Reservekopieën maken</t>
  </si>
  <si>
    <t>Maatregelen voor netwerken</t>
  </si>
  <si>
    <t>Beveiliging van netwerkdiensten</t>
  </si>
  <si>
    <t>Beheer van verwijderbare media</t>
  </si>
  <si>
    <t>Verwijdering van media</t>
  </si>
  <si>
    <t>Procedures voor de behandeling van informatie</t>
  </si>
  <si>
    <t>Beveiliging van systeemdocumentatie</t>
  </si>
  <si>
    <t>Beleid en procedures voor uitwisseling van informatie</t>
  </si>
  <si>
    <t>Uitwisselingsovereenkomsten</t>
  </si>
  <si>
    <t>Fysieke media tijdens transport</t>
  </si>
  <si>
    <t>Elektronisch berichtenverkeer</t>
  </si>
  <si>
    <t>Bedrijfsinformatiesystemen</t>
  </si>
  <si>
    <t>Elektronische handel</t>
  </si>
  <si>
    <t>Online transacties</t>
  </si>
  <si>
    <t>Openbaar beschikbare informatie</t>
  </si>
  <si>
    <t>Aanmaken van auditlogboeken</t>
  </si>
  <si>
    <t>Bewaken van systeemgebruik</t>
  </si>
  <si>
    <t>Beveiliging van loginformatie</t>
  </si>
  <si>
    <t>Logbestanden van systeembeheerder en -operator</t>
  </si>
  <si>
    <t>Registratie van storingen</t>
  </si>
  <si>
    <t>Synchronisatie van systeemklokken</t>
  </si>
  <si>
    <t>Toegangsbeveiligingsbeleid</t>
  </si>
  <si>
    <t>Registratie van gebruikers</t>
  </si>
  <si>
    <t>Beheer van speciale bevoegdheden</t>
  </si>
  <si>
    <t>Beheer van gebruikerswachtwoorden</t>
  </si>
  <si>
    <t>Beoordeling van toegangsrechten</t>
  </si>
  <si>
    <t>Gebruik van wachtwoorden</t>
  </si>
  <si>
    <t>Onbeheerde gebruikersapparatuur</t>
  </si>
  <si>
    <t>Beleid "clear desk" en "clear screen"</t>
  </si>
  <si>
    <t>Beleid ten aanzien van het gebruik van netwerkdiensten</t>
  </si>
  <si>
    <t>Authenticatie van gebruikers bij externe verbindingen</t>
  </si>
  <si>
    <t>Identificatie van apparatuur in netwerken</t>
  </si>
  <si>
    <t>Beveiliging van diagnose- en configuratiepoorten op afstand</t>
  </si>
  <si>
    <t>Scheiding van netwerken</t>
  </si>
  <si>
    <t>Beheersing van netwerkverbindingen</t>
  </si>
  <si>
    <t>Beheersing van netwerkroutering</t>
  </si>
  <si>
    <t>Veilige inlogprocedure</t>
  </si>
  <si>
    <t>Gebruikersindentificatie en –authenticatie</t>
  </si>
  <si>
    <t>Systemen voor wachtwoordbeheer</t>
  </si>
  <si>
    <t>Gebruik van systeemhulpmiddelen</t>
  </si>
  <si>
    <t>Sessietime-out</t>
  </si>
  <si>
    <t>Beperking van de verbindingstijd</t>
  </si>
  <si>
    <t>Beperking van toegang tot informatie</t>
  </si>
  <si>
    <t>Isolatie van gevoelige systemen</t>
  </si>
  <si>
    <t>Mobiel computergebruik en mobiele communicatie</t>
  </si>
  <si>
    <t>Telewerken</t>
  </si>
  <si>
    <t>Analyse en specificatie van beveiligingseisen</t>
  </si>
  <si>
    <t>Validatie van invoergegevens</t>
  </si>
  <si>
    <t>Beheersing van interne gegevensverwerking</t>
  </si>
  <si>
    <t>Integriteit van berichten</t>
  </si>
  <si>
    <t>Validatie van uitvoergegevens</t>
  </si>
  <si>
    <t>Beleid voor het gebruik van cryptografische beveiliging</t>
  </si>
  <si>
    <t>Sleutelbeheer</t>
  </si>
  <si>
    <t>Beheersing van operationele programmatuur</t>
  </si>
  <si>
    <t>Beveiliging van systeemtestgegevens</t>
  </si>
  <si>
    <t>Toegangsbeveiliging voor programmabroncode</t>
  </si>
  <si>
    <t>Procedures voor wijzigingsbeheer</t>
  </si>
  <si>
    <t>Technische beoordeling van toepassingen na wijzigingen in het besturingssysteem</t>
  </si>
  <si>
    <t>Restricties op wijzigingen in programmatuurpakketten</t>
  </si>
  <si>
    <t>Lekken van informatie</t>
  </si>
  <si>
    <t>Uitbestede ontwikkeling van programmatuur</t>
  </si>
  <si>
    <t>Beheersing van technische kwetsbaarheden</t>
  </si>
  <si>
    <t>Rapporteren van informatiebeveiligingsgebeurtenissen</t>
  </si>
  <si>
    <t>Rapporteren van zwakke plekken in de beveiliging</t>
  </si>
  <si>
    <t>Verantwoordelijkheden en procedures</t>
  </si>
  <si>
    <t>Lering trekken uit informatiebeveiligingsincidenten</t>
  </si>
  <si>
    <t>Verzamelen van bewijsmateriaal</t>
  </si>
  <si>
    <t>Opnemen van informatiebeveiliging in het beheerproces van bedrijfscontinuïteit</t>
  </si>
  <si>
    <t>Bedrijfscontinuïteit en risicobeoordeling</t>
  </si>
  <si>
    <t>Het ontwikkelen en implementeren van continuïteitsplannen met inbegrip van informatiebeveiliging</t>
  </si>
  <si>
    <t>Structuur voor de continuïteitsplanning</t>
  </si>
  <si>
    <t>Testen, onderhoud en evaluatie van continuïteitsplannen</t>
  </si>
  <si>
    <t>Identificatie van toepasselijke wetgeving</t>
  </si>
  <si>
    <t>Intellectuele eigendomsrechten (Intellectual Property Rights, IPR)</t>
  </si>
  <si>
    <t>Beveiliging van bedrijfsregistraties</t>
  </si>
  <si>
    <t>Bescherming van persoonsgegevens</t>
  </si>
  <si>
    <t>Voorkoming van misbruik van IT-voorzieningen</t>
  </si>
  <si>
    <t>Voorschriften voor het gebruik van cryptografische beveiliging</t>
  </si>
  <si>
    <t>Naleving van beveiligingsbeleid en normen</t>
  </si>
  <si>
    <t>Controle op naleving van technische normen</t>
  </si>
  <si>
    <t>Beveiligingsmaatregelen bij informatiesysteemaudits</t>
  </si>
  <si>
    <t>Beveiliging van hulpmiddelen voor informatiesysteemaudits</t>
  </si>
  <si>
    <t>NL</t>
  </si>
  <si>
    <t>UK</t>
  </si>
  <si>
    <t>Language:</t>
  </si>
  <si>
    <t>Beveiligingsinbreuken gerelateerd aan het beveiligingsbeleid</t>
  </si>
  <si>
    <t>Beveiligingsinbreuken veroorzaakt door ontbreken van bewustzijn</t>
  </si>
  <si>
    <t>Beveiligingsinbreuken veroorzaakt door ontbreken van een beveiligingsorganisatie -en coördinatie</t>
  </si>
  <si>
    <t>Beveiligingsinbreuken veroorzaakt door onduidelijke verantwoordelijkheden</t>
  </si>
  <si>
    <t>Beveiligingsinbreuken veroorzaakt door zwakten in de beveiliging</t>
  </si>
  <si>
    <t>Beveiligingsinbreuken veroorzaakt door onvoldoende beveiliging ingebouwd in het systeem</t>
  </si>
  <si>
    <t>Beveiligingsinbreuken gerelateerd aan overeenkomsten met derde partijen</t>
  </si>
  <si>
    <t>Beveiligingsinbreuken gerelateerd aan outsourcing overeenkomsten</t>
  </si>
  <si>
    <t>Beveiligingsinbreuken veroorzaakt door niet-beveiligde kapitaalgoederen</t>
  </si>
  <si>
    <t>Beveiligingsinbreuken veroorzaakt door onjuiste rubricering, labelling of behandeling van informatie</t>
  </si>
  <si>
    <t>Beveiligingsinbreuken veroorzaakt door moedwillige actie en gemis aan disciplinaire actie</t>
  </si>
  <si>
    <t>Niet voldoen aan wetgeving</t>
  </si>
  <si>
    <t>Niet kunnen leveren van bewijs</t>
  </si>
  <si>
    <t>Fraude</t>
  </si>
  <si>
    <t>Schade door herhaling van incidenten</t>
  </si>
  <si>
    <t>Schade door softwarefouten</t>
  </si>
  <si>
    <t>Systeemfouten</t>
  </si>
  <si>
    <t>Ongeautoriseerd gebruik van informatieverwerkende faciliteiten</t>
  </si>
  <si>
    <t>Misbruik van informatieverwerkende faciliteiten</t>
  </si>
  <si>
    <t>Misbruik van systeem- of audithulpmiddelden</t>
  </si>
  <si>
    <t>Ongeautoriseerd wegnemen van eigendommen of media</t>
  </si>
  <si>
    <t>Ongeautoriseerde installatie of verandering van software</t>
  </si>
  <si>
    <t>Ongeautoriseerde veranderingen aan informatieverwerkende faciliteiten</t>
  </si>
  <si>
    <t>Vermenging van test, ontwikkeling en productie faciliteiten</t>
  </si>
  <si>
    <t>Ongeautoriseerd kopiëren van auteursrechtelijk beschermde informatie of software</t>
  </si>
  <si>
    <t>Ongeautoriseerde toegang tot informatie</t>
  </si>
  <si>
    <t>Vrijgave van vertrouwelijke informatie</t>
  </si>
  <si>
    <t>Ongeautoriseerde modificatie of vernietiging van informatie</t>
  </si>
  <si>
    <t>Ongeautoriseerde toegang door bijzondere rechten</t>
  </si>
  <si>
    <t>Ongeautoriseerde toegang door wachtwoordselectie en/of management</t>
  </si>
  <si>
    <t>Ongeautoriseerde toegang tot informatieverwerkende faciliteiten</t>
  </si>
  <si>
    <t>Ongeautoriseerde toegang tot computers</t>
  </si>
  <si>
    <t>Ongeautoriseerde toegang tot netwerken en netwerkdiensten</t>
  </si>
  <si>
    <t>Ongeautoriseerde toegang tot apparatuur</t>
  </si>
  <si>
    <t>Ongeautoriseerde toegang tot systeemdocumentatie</t>
  </si>
  <si>
    <t>Ongeautoriseerde toegang tot programma bronbestanden</t>
  </si>
  <si>
    <t>Kwaadaardige software</t>
  </si>
  <si>
    <t>Onnauwkeurige invoer van informatie</t>
  </si>
  <si>
    <t>Verwerkingsfouten</t>
  </si>
  <si>
    <t>Onnauwkeurige uitvoer van informatie</t>
  </si>
  <si>
    <t>Gebrek aan uitwisselingsovereenkomsten</t>
  </si>
  <si>
    <t>Ongeautoriseerd toegang, misbruik of verminking van media tijdens vervoer</t>
  </si>
  <si>
    <t>Risico's verbonden aan ecommerce, kantoorautomatisering en publiek toegankelijke systemen</t>
  </si>
  <si>
    <t>Weerlegbaarheid</t>
  </si>
  <si>
    <t>Mis- of herrouteren van boodschappen</t>
  </si>
  <si>
    <t>Verkeerd kiezen (telefoon of fax)</t>
  </si>
  <si>
    <t>Ongeautoriseerde verandering en verminking van boodschappen</t>
  </si>
  <si>
    <t>Weigering van de dienst</t>
  </si>
  <si>
    <t>Verlies van de dienst</t>
  </si>
  <si>
    <t>Gebrek aan beleid voor het reguleren van cryptografische middelen</t>
  </si>
  <si>
    <t>Ongeautoriseerde toegang tot informatie, systemen en netwerkdiensten veroorzaakt door gebrek aan unieke en passende authenticatie en identificatie</t>
  </si>
  <si>
    <t>Ongeautoriseerde vrijgave van informatie</t>
  </si>
  <si>
    <t>Ongeautoriseerde wijziging van informatie</t>
  </si>
  <si>
    <t>Onjuiste (beveiligings-)niveau van cryptografische functies</t>
  </si>
  <si>
    <t>Onderscheppen en afluisteren</t>
  </si>
  <si>
    <t>Gebrek aan of onvoldoende management van cryptografische sleutels</t>
  </si>
  <si>
    <t>Risico's verbonden aan mobiele computers</t>
  </si>
  <si>
    <t>Risico's verbonden aan telewerken</t>
  </si>
  <si>
    <t>Gebruikersfouten</t>
  </si>
  <si>
    <t>Ongeautoriseerde fysieke toegang</t>
  </si>
  <si>
    <t>Diefstal</t>
  </si>
  <si>
    <t>Gebrek aan beveiliging van apparatuur</t>
  </si>
  <si>
    <t>Gebrek aan beveiliging van media</t>
  </si>
  <si>
    <t>Brand</t>
  </si>
  <si>
    <t>Overstroming, wateroverlast</t>
  </si>
  <si>
    <t>Verontreiniging van de omgeving</t>
  </si>
  <si>
    <t>Uitval van stroom of airconditioning, elektrische storingen</t>
  </si>
  <si>
    <t>Schade aan bekabeling</t>
  </si>
  <si>
    <t>Fysieke onderschepping en afluistering</t>
  </si>
  <si>
    <t>Fysieke interferentie</t>
  </si>
  <si>
    <t>Hardware fouten</t>
  </si>
  <si>
    <t>Rampen</t>
  </si>
  <si>
    <t>Onderbreking van zakelijke activiteiten</t>
  </si>
  <si>
    <t>Niet beschikbaar zijn van informatie, diensten en informatieverwerkende faciliteiten</t>
  </si>
  <si>
    <t>Gebrek aan business continuity plannen en procedures, duidelijk vastgelegde verantwoordelijkheden, testen en opleidingen</t>
  </si>
  <si>
    <t>Max.</t>
  </si>
  <si>
    <t>ISO 27001:2005</t>
  </si>
  <si>
    <t>ID</t>
  </si>
  <si>
    <t>Use</t>
  </si>
  <si>
    <t>Impact</t>
  </si>
  <si>
    <t>RR_01</t>
  </si>
  <si>
    <t>√</t>
  </si>
  <si>
    <t>RR_02</t>
  </si>
  <si>
    <t>RR_03</t>
  </si>
  <si>
    <t xml:space="preserve"> </t>
  </si>
  <si>
    <t>RR_04</t>
  </si>
  <si>
    <t>RR_05</t>
  </si>
  <si>
    <t>RR_06</t>
  </si>
  <si>
    <t>RR_07</t>
  </si>
  <si>
    <t>RR_08</t>
  </si>
  <si>
    <t>RR_09</t>
  </si>
  <si>
    <t>RR_10</t>
  </si>
  <si>
    <t>RR_11</t>
  </si>
  <si>
    <t>RR_12</t>
  </si>
  <si>
    <t>RR_13</t>
  </si>
  <si>
    <t>RR_14</t>
  </si>
  <si>
    <t>RR_15</t>
  </si>
  <si>
    <t>RR_16</t>
  </si>
  <si>
    <t>RR_17</t>
  </si>
  <si>
    <t>RR_18</t>
  </si>
  <si>
    <t>RR_19</t>
  </si>
  <si>
    <t>RR_20</t>
  </si>
  <si>
    <t>RR_21</t>
  </si>
  <si>
    <t>RR_23</t>
  </si>
  <si>
    <t>RR_24</t>
  </si>
  <si>
    <t>RR_25</t>
  </si>
  <si>
    <t>RR_26</t>
  </si>
  <si>
    <t>RR_27</t>
  </si>
  <si>
    <t>RR_28</t>
  </si>
  <si>
    <t>RR_29</t>
  </si>
  <si>
    <t>RR_30</t>
  </si>
  <si>
    <t>RR_31</t>
  </si>
  <si>
    <t>RR_32</t>
  </si>
  <si>
    <t>RR_33</t>
  </si>
  <si>
    <t>RR_34</t>
  </si>
  <si>
    <t>RR_35</t>
  </si>
  <si>
    <t>RR_36</t>
  </si>
  <si>
    <t>RR_37</t>
  </si>
  <si>
    <t>RR_38</t>
  </si>
  <si>
    <t>RR_39</t>
  </si>
  <si>
    <t>RR_40</t>
  </si>
  <si>
    <t>RR_41</t>
  </si>
  <si>
    <t>RR_42</t>
  </si>
  <si>
    <t>RR_43</t>
  </si>
  <si>
    <t>RR_44</t>
  </si>
  <si>
    <t>RR_45</t>
  </si>
  <si>
    <t>RR_46</t>
  </si>
  <si>
    <t>RR_47</t>
  </si>
  <si>
    <t>RR_50</t>
  </si>
  <si>
    <t>RR_52</t>
  </si>
  <si>
    <t>RR_53</t>
  </si>
  <si>
    <t>RR_54</t>
  </si>
  <si>
    <t>RR_55</t>
  </si>
  <si>
    <t>RR_56</t>
  </si>
  <si>
    <t>RR_57</t>
  </si>
  <si>
    <t>RR_58</t>
  </si>
  <si>
    <t>RR_59</t>
  </si>
  <si>
    <t>RR_60</t>
  </si>
  <si>
    <t>RR_61</t>
  </si>
  <si>
    <t>RR_62</t>
  </si>
  <si>
    <t>RR_63</t>
  </si>
  <si>
    <t>RR_64</t>
  </si>
  <si>
    <t>RR_65</t>
  </si>
  <si>
    <t>RR_66</t>
  </si>
  <si>
    <t>RR_67</t>
  </si>
  <si>
    <t>RR_68</t>
  </si>
  <si>
    <t>RR_69</t>
  </si>
  <si>
    <t>RR_70</t>
  </si>
  <si>
    <t>RR_71</t>
  </si>
  <si>
    <t>Average:</t>
  </si>
  <si>
    <t>Kans</t>
  </si>
  <si>
    <t>Risico Management</t>
  </si>
  <si>
    <t>Actie</t>
  </si>
  <si>
    <t>Risico waarde</t>
  </si>
  <si>
    <t>Beveiligingsinbreuken</t>
  </si>
  <si>
    <t>Wet- en regelgeving</t>
  </si>
  <si>
    <t>Incidenten</t>
  </si>
  <si>
    <t>Misbruik</t>
  </si>
  <si>
    <t>Dreiging</t>
  </si>
  <si>
    <t>Risico analyse</t>
  </si>
  <si>
    <t>Ongeautoriseerde wijzingen</t>
  </si>
  <si>
    <t>Ongeautoriseerde toegang</t>
  </si>
  <si>
    <t>Virus</t>
  </si>
  <si>
    <t>Onnauwkeurige informatie</t>
  </si>
  <si>
    <t>Gebruik van versleuteling</t>
  </si>
  <si>
    <t>Mobiele computers en telewerken</t>
  </si>
  <si>
    <t>Fouten</t>
  </si>
  <si>
    <t>Fysieke beveiliging</t>
  </si>
  <si>
    <t>Bedrijfscontinuiteit</t>
  </si>
  <si>
    <t>B</t>
  </si>
  <si>
    <t>I</t>
  </si>
  <si>
    <t>V</t>
  </si>
  <si>
    <t>Soort Dreiging</t>
  </si>
  <si>
    <t>Dreiging_id</t>
  </si>
  <si>
    <t xml:space="preserve">Dreiging </t>
  </si>
  <si>
    <t>Vertrouwelijkheid</t>
  </si>
  <si>
    <t>Integriteit</t>
  </si>
  <si>
    <t>Beschikbaarheid</t>
  </si>
  <si>
    <t>P</t>
  </si>
  <si>
    <t>S</t>
  </si>
  <si>
    <t>Compliancy issues</t>
  </si>
  <si>
    <t>Incidenten en fouten</t>
  </si>
  <si>
    <t>Beveiliging van software en informatie uitgewisseld tussen organisaties</t>
  </si>
  <si>
    <t>Menselijke fouten</t>
  </si>
  <si>
    <t>Weigering van de dienst (denial of service)</t>
  </si>
  <si>
    <t>Onjuiste invoer van informatie</t>
  </si>
  <si>
    <t>Gebruik van cryptografie</t>
  </si>
  <si>
    <t xml:space="preserve"> P</t>
  </si>
  <si>
    <t>Hoog</t>
  </si>
  <si>
    <t>Midden</t>
  </si>
  <si>
    <t>Laag</t>
  </si>
  <si>
    <t>Accepteren</t>
  </si>
  <si>
    <t>Beheersen</t>
  </si>
  <si>
    <t>Vermijden</t>
  </si>
  <si>
    <t>Overdragen</t>
  </si>
  <si>
    <t>Onvoldoende beveiliging bij uitwisseling van informatie tussen organisaties</t>
  </si>
  <si>
    <t>Max</t>
  </si>
  <si>
    <t>threads</t>
  </si>
  <si>
    <t>riscs</t>
  </si>
  <si>
    <t>Kunnen bewijzen dat mails ed ook verstuurd zijn.</t>
  </si>
  <si>
    <t>waarde
kans</t>
  </si>
  <si>
    <t>waarde
impact</t>
  </si>
  <si>
    <t>Document</t>
  </si>
  <si>
    <t>Versie</t>
  </si>
  <si>
    <t>Datum</t>
  </si>
  <si>
    <t>Auteur</t>
  </si>
  <si>
    <t>Classificatie</t>
  </si>
  <si>
    <t>Vertrouwelijk</t>
  </si>
  <si>
    <t>Version Log</t>
  </si>
  <si>
    <t>Opmerkingen</t>
  </si>
  <si>
    <t>Review Log</t>
  </si>
  <si>
    <t>Reviewer</t>
  </si>
  <si>
    <t>Van toepassing op Compusense</t>
  </si>
  <si>
    <t>Wijze waarop het geregeld is</t>
  </si>
  <si>
    <t>Bevindingen</t>
  </si>
  <si>
    <t>A.5 Beveiligingsbeleid</t>
  </si>
  <si>
    <t>A.5.1  Informatiebeveiligingsbeleid</t>
  </si>
  <si>
    <t>Doelstelling: Directie richting en ondersteuning bieden voor informatiebeveiliging overeenkomstig de bedrijfsmatige eisen en relevante wetten en voorschriften.</t>
  </si>
  <si>
    <t>Een document met informatiebeveiligingsbeleid moet door de directie worden goedgekeurd en gepubliceerd en kenbaar worden gemaakt aan alle werknemers en relevante externe partijen.</t>
  </si>
  <si>
    <t>Ja</t>
  </si>
  <si>
    <t>Beoordeling van het informatiebeveiligingbeleid</t>
  </si>
  <si>
    <t>Het informatiebeveiligingsbeleid moet met geplande tussenpozen, of zodra zich belangrijke wijzigingen voordoen, worden beoordeeld om te bewerkstelligen dat het geschikt, toereikend en doeltreffend blijft.</t>
  </si>
  <si>
    <t>A.6 Organisatie van informatiebeveiliging</t>
  </si>
  <si>
    <t>A.6.1  Interne organisatie</t>
  </si>
  <si>
    <t>Doelstelling: Beheren van de informatiebeveiliging binnen de organisatie.</t>
  </si>
  <si>
    <t>De directie moet actief beveiliging binnen de organisatie ondersteunen door duidelijk richting te geven, betrokkenheid te tonen en expliciet verantwoordelijkheden voor informatiebeveiliging toe te kennen en te erkennen.</t>
  </si>
  <si>
    <t>Activiteiten voor informatiebeveiliging moeten worden gecoördineerd door vertegenwoordigers uit verschillende delen van de organisatie met relevante rollen en functies.</t>
  </si>
  <si>
    <t>Alle verantwoordelijkheden voor informatiebeveiliging moeten duidelijk zijn gedefinieerd.</t>
  </si>
  <si>
    <t>IT-voorzieningen</t>
  </si>
  <si>
    <t>Er moet een goedkeuringsproces voor nieuwe IT-voorzieningen worden vastgesteld en geïmplementeerd.</t>
  </si>
  <si>
    <t>Geheimhoudings- overeenkomst</t>
  </si>
  <si>
    <t>Eisen voor vertrouwelijkheid of geheimhoudingsovereenkomst die een weerslag vormen van de behoefte van de organisatie aan bescherming van informatie moeten worden vastgesteld en regelmatig worden beoordeeld.</t>
  </si>
  <si>
    <t>Contact met overheidsinstanties</t>
  </si>
  <si>
    <t>Er moeten geschikte contacten met relevante overheidsinstanties worden onderhouden.</t>
  </si>
  <si>
    <t>Contact met speciale belangengroepen</t>
  </si>
  <si>
    <t>Er moeten geschikte contacten met speciale belangengroepen of andere specialistische platforms voor beveiliging en professionele organisaties worden onderhouden.</t>
  </si>
  <si>
    <t>Onafhankelijke beoordeling van informatiebeveiliging</t>
  </si>
  <si>
    <t>De benadering van de organisatie voor het beheer van informatiebeveiliging en de implementatie daarvan (d.w.z. beheersdoelstellingen, Beheersmaatregelen, beleid, processen en procedures voor informatiebeveiliging) moeten onafhankelijk en met geplande tussenpozen worden beoordeeld, of zodra zich significante wijzigingen voordoen in de implementatie van de beveiliging.</t>
  </si>
  <si>
    <t>A.6.2  Externe partijen</t>
  </si>
  <si>
    <t>Doelstelling: Beveiligen van de informatie en IT-voorzieningen van de organisatie handhaven waartoe externe partijen toegang hebben of die door externe partijen worden verwerkt of beheerd, of die naar externe partijen wordt gecommuniceerd.</t>
  </si>
  <si>
    <t>Identificatie van risico's die betrekking hebben op externe partijen</t>
  </si>
  <si>
    <t>De risico's voor de informatie en IT-voorzieningen van de organisatie vanuit bedrijfsprocessen waarbij externe partijen betrokken zijn, moeten worden geïdentificeerd en er moeten geschikte Beheersmaatregelen worden geïmplementeerd voordat toegang wordt verleend.</t>
  </si>
  <si>
    <t>Beveiliging behandelen in de omgang met klanten</t>
  </si>
  <si>
    <t>Alle geïdentificeerde beveiligingseisen moeten worden behandeld voordat klanten toegang wordt verleend tot de informatie of bedrijfsmiddelen van de organisatie.</t>
  </si>
  <si>
    <t>Beveiliging behandelen in overeenkomsten met een derde partij</t>
  </si>
  <si>
    <t>In overeenkomsten met derden waarbij toegang tot, het verwerken van, communicatie van of beheer van informatie of IT-voorzieningen van de organisatie, of toevoeging van producten of diensten aan IT- voorzieningen waarbij sprake is van toegang, moeten alle relevante beveiligingseisen zijn opgenomen.</t>
  </si>
  <si>
    <t>A.7 Beheer van bedrijfsmiddelen</t>
  </si>
  <si>
    <t>A.7.1  Verantwoordelijkheid voor bedrijfsmiddelen</t>
  </si>
  <si>
    <t>Doelstelling: Bereiken en handhaven van een adequate bescherming van bedrijfsmiddelen van de organisatie.</t>
  </si>
  <si>
    <t>Alle bedrijfsmiddelen moeten duidelijk zijn geïdentificeerd en er moet een inventaris van alle belangrijke bedrijfsmiddelen worden opgesteld en bijgehouden.</t>
  </si>
  <si>
    <t>Eigendom van bedrijfsmiddelen</t>
  </si>
  <si>
    <t>Alle informatie en bedrijfsmiddelen die verband houden met IT- voorzieningen moeten een 'eigenaar' 3) hebben in de vorm van een aangewezen deel van de organisatie.</t>
  </si>
  <si>
    <t>Er moeten regels worden vastgesteld, gedocumenteerd en geïmplementeerd voor aanvaardbaar gebruik van informatie en bedrijfsmiddelen die verband houden met IT-voorzieningen.</t>
  </si>
  <si>
    <t>A.7.2  Classificatie van informatie</t>
  </si>
  <si>
    <t>Doelstelling: Bewerkstelligen dat informatie een geschikt niveau van bescherming krijgt.</t>
  </si>
  <si>
    <t xml:space="preserve">Informatie moet worden geclassificeerd met betrekking tot de waarde, wettelijke eisen, gevoeligheid en onmisbaarheid voor de organisatie. </t>
  </si>
  <si>
    <t>Labeling en verwerking van informatie</t>
  </si>
  <si>
    <t>Er moeten geschikte, samenhangende procedures worden ontwikkeld en geïmplementeerd voor de labeling en verwerking van informatie overeenkomstig het classificatiesysteem dat de organisatie heeft geïmplementeerd.</t>
  </si>
  <si>
    <t>A.8 Beveiliging van personeel</t>
  </si>
  <si>
    <t>A.8.1  Voorafgaand aan het dienstverband 4)</t>
  </si>
  <si>
    <t>Doelstelling: Bewerkstelligen dat werknemers, ingehuurd personeel en externe gebruikers hun verantwoordelijkheden begrijpen, en geschikt zijn voor de rollen waarvoor zij worden overwogen, en om het risico van diefstal, fraude of misbruik van faciliteiten te verminderen.</t>
  </si>
  <si>
    <t>De rollen en verantwoordelijkheden van werknemers, ingehuurd personeel en externe gebruikers ten aanzien van beveiliging moeten worden vastgesteld en gedocumenteerd overeenkomstig het beleid voor informatiebeveiliging van de organisatie.</t>
  </si>
  <si>
    <t>Verificatie van de achtergrond van alle kandidaten voor een diensverband, ingehuurd personeel en externe gebruikers moeten worden uitgevoerd overeenkomstig relevante wetten, voorschriften en ethische overwegingen, en moeten evenredig zijn aan de bedrijfseisen, de classificatie van de informatie waartoe toegang wordt verleend, en de waargenomen risico's.</t>
  </si>
  <si>
    <t>Als onderdeel van hun contractuele verplichting moeten werknemers, ingehuurd personeel en externe gebruikers de algemene voorwaarden aanvaarden en ondertekenen van hun arbeidscontract, waarin hun verantwoordelijkheden en die van de organisatie ten aanzien van informatiebeveiliging moeten zijn vastgelegd.</t>
  </si>
  <si>
    <t>A.8.2  Tijdens het dienstverband</t>
  </si>
  <si>
    <t>Doelstelling: Bewerkstelligen dat alle werknemers, ingehuurd personeel en externe gebruikers zich bewust zijn van bedreigingen en gevaren voor informatiebeveiliging, van hun verantwoordelijkheid en aansprakelijkheid, en dat ze zijn toegerust om het beveiligingsbeleid van de organisatie in hun dagelijkse werkzaamheden te ondersteunen, en het risico van een menselijke fout te verminderen.</t>
  </si>
  <si>
    <t>Directieverantwoordelijkheid</t>
  </si>
  <si>
    <t>De directie moet van werknemers, ingehuurd personeel en externe gebruikers eisen dat ze beveiliging toepassen overeenkomstig vastgesteld beleid en vastgestelde procedures van de organisatie.</t>
  </si>
  <si>
    <t>Bewustzijn, opleiding en training ten aanzien van informatiebeveiliging</t>
  </si>
  <si>
    <t>Alle werknemers van de organisatie en, voorzover van toepassing, ingehuurd personeel en externe gebruikers, moeten geschikte training en regelmatige bijscholing krijgen met betrekking tot beleid en procedures van de organisatie, voorzover relevant voor hun functie.</t>
  </si>
  <si>
    <t>Er moet een formeel disciplinair proces zijn vastgesteld voor werknemers die inbreuk op de beveiliging hebben gepleegd.</t>
  </si>
  <si>
    <t>A.8.3  Beëindiging of wijziging van dienstverband</t>
  </si>
  <si>
    <t>Doelstelling: Bewerkstelligen dat werknemers, ingehuurd personeel en externe gebruikers ordelijk de organisatie verlaten of hun dienstverband wijzigen.</t>
  </si>
  <si>
    <t>Beëindiging van verantwoordelijkheden</t>
  </si>
  <si>
    <t>De verantwoordelijkheden voor beëindiging of wijziging van het dienstverband moeten duidelijk zijn vastgesteld en toegewezen.</t>
  </si>
  <si>
    <t>Retournering van bedrijfsmiddelen</t>
  </si>
  <si>
    <t>Alle werknemers, ingehuurd personeel en externe gebruikers moeten alle bedrijfsmiddelen van de organisatie die ze in hun bezit hebben retourneren bij beëindiging van hun dienstverband, contract of overeenkomst.</t>
  </si>
  <si>
    <t>Blokkering van toegangsrechten</t>
  </si>
  <si>
    <t>De toegangsrechten van alle werknemers, ingehuurd personeel en externe gebruikers tot informatie en IT-voorzieningen moeten worden geblokkeerd bij beëindiging van het dienstverband, het contract of de overeenkomst, of moet na wijziging worden aangepast.</t>
  </si>
  <si>
    <t>A.9 Fysieke beveiliging en beveiliging van de omgeving</t>
  </si>
  <si>
    <t>A.9.1  Beveiligde ruimten</t>
  </si>
  <si>
    <t>Doelstelling: Het voorkomen van onbevoegde fysieke toegang tot, schade aan of verstoring van het terrein en de informatie van de organisatie.</t>
  </si>
  <si>
    <t>Er moeten toegangsbeveiligingen (barrières zoals muren, toegangspoorten met kaartsloten of een bemande receptie) worden aangebracht om ruimten te beschermen waar zich informatie en IT- voorzieningen bevinden.</t>
  </si>
  <si>
    <t>Beveiligde zones moeten worden beschermd door geschikte toegangsbeveiliging, om te bewerkstelligen dat alleen bevoegd personeel wordt toegelaten.</t>
  </si>
  <si>
    <t>Beveiliging van kantoren, ruimten en faciliteiten</t>
  </si>
  <si>
    <t>Er moet fysieke beveiliging van kantoren, ruimten en faciliteiten worden ontworpen en toegepast.</t>
  </si>
  <si>
    <t>Bescherming tegen bedreigingen van buitenaf</t>
  </si>
  <si>
    <t>Er moet fysieke bescherming tegen schade door brand, overstroming, aardschokken, explosies, oproer en andere vormen van natuurlijke of menselijke calamiteiten worden ontworpen en toegepast.</t>
  </si>
  <si>
    <t>Er moeten fysieke bescherming en richtlijnen voor werken in beveiligde ruimten worden ontworpen en toegepast.</t>
  </si>
  <si>
    <t>Openbare toegang en gebieden voor laden en lossen</t>
  </si>
  <si>
    <t>Toegangspunten zoals gebieden voor laden en lossen en andere punten waar onbevoegden het terrein kunnen betreden, moeten worden beheerst en indien mogelijk worden afgeschermd van IT- voorzieningen, om onbevoegde toegang te voorkomen.</t>
  </si>
  <si>
    <t>A.9.2  Beveiliging van apparatuur</t>
  </si>
  <si>
    <t>Doelstelling: Het voorkomen van verlies, schade, diefstal of compromittering van bedrijfsmiddelen en onderbreking van de bedrijfsactiviteiten.</t>
  </si>
  <si>
    <t>Plaatsing en bescherming van apparatuur</t>
  </si>
  <si>
    <t>Apparatuur moet zo worden geplaatst en beschermd dat risico's van schade en storing van buitenaf en de gelegenheid voor onbevoegde toegang wordt verminderd.</t>
  </si>
  <si>
    <t>Nutsvoorzieningen</t>
  </si>
  <si>
    <t>Apparatuur moet worden beschermd tegen stroomuitval en andere storingen door onderbreking van nutsvoorzieningen.</t>
  </si>
  <si>
    <t>Voedings- en telecommunicatiebekabels die voor dataverkeer of ondersteunende informatiediensten worden gebruikt, moeten tegen interceptie of beschadiging worden beschermd.</t>
  </si>
  <si>
    <t>Apparatuur moet op correcte wijze worden onderhouden, zodat deze voortdurend beschikbaar is en in goede staat verkeert.</t>
  </si>
  <si>
    <t>Beveiliging van apparatuur buiten het terrein</t>
  </si>
  <si>
    <t>Apparatuur buiten de locaties moet worden beveiligd waarbij rekening wordt gehouden met de diverse risico's van werken buiten het terrein van de organisatie.</t>
  </si>
  <si>
    <t>Alle apparatuur die opslagmedia bevat, moet worden gecontroleerd om te bewerkstelligen dat alle gevoelige gegevens en in licentie gebruikte programmatuur zijn verwijderd of veilig zijn overschreven voordat de apparatuur wordt verwijderd.</t>
  </si>
  <si>
    <t>Apparatuur, informatie en programmatuur van de organisatie mogen niet zonder toestemming vooraf van de locatie worden meegenomen.</t>
  </si>
  <si>
    <t>A.10  Beheer van communicatie- en bedieningsprocessen</t>
  </si>
  <si>
    <t>A.10.1  Bedieningsprocedures en verantwoordelijkheden</t>
  </si>
  <si>
    <t>Doelstelling: Bewerkstelligen van een correcte en veilige bediening van IT-voorzieningen.</t>
  </si>
  <si>
    <t>Bedieningsprocedures moeten worden gedocumenteerd, worden bijgehouden en beschikbaar worden gesteld aan alle gebruikers die deze nodig hebben.</t>
  </si>
  <si>
    <t>Wijzigingsbeheer</t>
  </si>
  <si>
    <t>Wijzigingen in IT-voorzieningen en informatiesystemen moeten worden beheerst.</t>
  </si>
  <si>
    <t>Taken en verantwoordelijkheidsgebieden moeten worden gescheiden om gelegenheid voor onbevoegde of onbedoelde wijziging of misbruik van de bedrijfsmiddelen van de organisatie te verminderen.</t>
  </si>
  <si>
    <t>Scheiding van faciliteiten voor ontwikkeling, testen en productie</t>
  </si>
  <si>
    <t>Faciliteiten voor ontwikkeling, testen en productie moeten zijn gescheiden om het risico van onbevoegde toegang tot of wijzigingen in het productiesysteem te verminderen.</t>
  </si>
  <si>
    <t>A.10.2  Beheer van dienstverlening door een derde partij</t>
  </si>
  <si>
    <t>Doelstelling: Geschikt niveau van informatiebeveiliging en dienstverlening implementeren en bijhouden in overeenstemming met de overeenkomsten voor dienstverlening door een derde partij.</t>
  </si>
  <si>
    <t>Er moet worden bewerkstelligd dat de beveiligingsmaatregelen, definities van dienstverlening en niveaus van dienstverlening zoals vastgelegd in de overeenkomst voor dienstverlening door een derde partij worden geïmplementeerd, uitgevoerd en bijgehouden door die derde partij.</t>
  </si>
  <si>
    <t>Controle en beoordeling van dienstverlening door een derde partij</t>
  </si>
  <si>
    <t>De diensten, rapporten en registraties die door de derde partij worden geleverd, moeten regelmatig worden gecontroleerd en beoordeeld en er moeten regelmatig audits worden uitgevoerd.</t>
  </si>
  <si>
    <t>Beheer van wijzigingen in dienstverlening door een derde partij</t>
  </si>
  <si>
    <t>Wijzigingen in de dienstverlening door derden, waaronder het bijhouden en verbeteren van bestaande beleidslijnen, procedures en maatregelen voor informatiebeveiliging, moeten worden beheerd, waarbij rekening wordt gehouden met de onmisbaarheid van de betrokken bedrijfssystemen en -processen en met heroverweging van risico's.</t>
  </si>
  <si>
    <t>A.10.3  Systeemplanning en -acceptatie</t>
  </si>
  <si>
    <t>Doelstelling: Het risico van systeemstoringen tot een minimum beperken.</t>
  </si>
  <si>
    <t>Het gebruik van middelen moet worden gecontroleerd en afgestemd en er moeten verwachtingen worden opgesteld voor toekomstige capaciteitseisen, om de vereiste systeemprestaties te bewerkstelligen.</t>
  </si>
  <si>
    <t>Systeemacceptatie</t>
  </si>
  <si>
    <t>Er moeten aanvaardingscriteria worden vastgesteld voor nieuwe informatiesystemen, upgrades en nieuwe versies en er moet een geschikte test van het systeem of de systemen worden uitgevoerd tijdens ontwikkeling en voorafgaand aan de acceptatie.</t>
  </si>
  <si>
    <t>A.10.4  Bescherming tegen virussen en ‘mobile code’</t>
  </si>
  <si>
    <t>Doelstelling: Beschermen van de integriteit van programmatuur en informatie.</t>
  </si>
  <si>
    <t>Maatregelen tegen virussen</t>
  </si>
  <si>
    <t>Er moeten maatregelen worden getroffen voor detectie, preventie en herstellen om te beschermen tegen virussen en er moeten geschikte procedures worden ingevoerd om het bewustzijn van de gebruikers te vergroten.</t>
  </si>
  <si>
    <t>Maatregelen tegen ‘mobile code’</t>
  </si>
  <si>
    <t>Als gebruik van ‘mobile code’ is toegelaten, moet de configuratie bewerkstelligen dat de geautoriseerde ‘mobile code’ functioneert volgens een duidelijk vastgesteld beveiligingsbeleid, en moet worden voorkomen dat onbevoegde ‘mobile code’ wordt uitgevoerd.</t>
  </si>
  <si>
    <t>A.10.5  Back-up</t>
  </si>
  <si>
    <t>Doelstelling: Handhaven van de integriteit en beschikbaarheid van informatie en IT-voorzieningen.</t>
  </si>
  <si>
    <t>Er moeten back-upkopieën van informatie en programmatuur worden gemaakt en regelmatig worden getest overeenkomstig het vastgestelde back-upbeleid.</t>
  </si>
  <si>
    <t>A.10.6  Beheer van netwerkbeveiliging</t>
  </si>
  <si>
    <t>Doelstelling: Bewerkstelligen van de bescherming van informatie in netwerken en bescherming van de ondersteunende infrastructuur.</t>
  </si>
  <si>
    <t>Netwerken moeten adequaat worden beheerd en beheerst om ze te beschermen tegen bedreigingen en om beveiliging te handhaven voor de systemen en toepassingen die gebruikmaken van het netwerk, waaronder informatie die wordt getransporteerd.</t>
  </si>
  <si>
    <t>Beveiligingskenmerken, niveaus van dienstverlening en beheerseisen voor alle netwerkdiensten moeten worden geïdentificeerd en opgenomen in elke overeenkomst voor netwerkdiensten, zowel voor diensten die intern worden geleverd als voor uitbestede diensten.</t>
  </si>
  <si>
    <t>A.10.7  Behandeling van media</t>
  </si>
  <si>
    <t>Doelstelling: Voorkomen van onbevoegde openbaarmaking, modificatie, verwijdering of vernietiging van bedrijfsmiddelen en onderbreking van bedrijfsactiviteiten.</t>
  </si>
  <si>
    <t>Er moeten procedures zijn vastgesteld voor het beheer van verwijderbare media.</t>
  </si>
  <si>
    <t>Media moeten op een veilige en beveiligde manier worden verwijderd als ze niet langer nodig zijn, overeenkomstig formele procedures.</t>
  </si>
  <si>
    <t>Er moeten procedures worden vastgesteld voor de behandeling en opslag van informatie om deze te beschermen tegen onbevoegde openbaarmaking of misbruik.</t>
  </si>
  <si>
    <t>Systeemdocumentatie moet worden beschermd tegen onbevoegde toegang.</t>
  </si>
  <si>
    <t>A.10.8  Uitwisseling van informatie</t>
  </si>
  <si>
    <t>Doelstelling: Handhaven van beveiliging van informatie en programmatuur die wordt uitgewisseld binnen een organisatie en met enige externe entiteit.</t>
  </si>
  <si>
    <t>Beleid en procedures voor informatie-uitwisseling</t>
  </si>
  <si>
    <t>Er moeten formeel beleid, formele procedures en formele Beheersmaatregelen zijn vastgesteld om de uitwisseling van informatie via het gebruik van alle typen communicatiefaciliteiten te beschermen.</t>
  </si>
  <si>
    <t>Uitwisselings- overeenkomsten</t>
  </si>
  <si>
    <t>Er moeten overeenkomsten worden vastgesteld voor de uitwisseling van informatie en programmatuur tussen de organisatie en externe partijen.</t>
  </si>
  <si>
    <t>Fysieke media die worden getransporteerd</t>
  </si>
  <si>
    <t>Media die informatie bevatten moeten worden beschermd tegen onbevoegde toegang, misbruik of corrumperen tijdens transport buiten de fysieke begrenzing van de organisatie.</t>
  </si>
  <si>
    <t>Elektronische berichtuitwisseling</t>
  </si>
  <si>
    <t>Informatie die een rol speelt bij elektronische berichtuitwisseling moet op geschikte wijze worden beschermd.</t>
  </si>
  <si>
    <t>Systemen voor bedrijfsinformatie</t>
  </si>
  <si>
    <t>Beleid en procedures moeten worden ontwikkeld en geïmplementeerd om informatie te beschermen die een rol speelt bij de onderlinge koppeling van systemen voor bedrijfsinformatie.</t>
  </si>
  <si>
    <t>A.10.9  Diensten voor e-commerce</t>
  </si>
  <si>
    <t>Doelstelling: Bewerkstelligen van de beveiliging van diensten voor e-commerce, en veilig gebruik ervan.</t>
  </si>
  <si>
    <t>E-commerce</t>
  </si>
  <si>
    <t>Informatie die een rol speelt bij e-commerce en die via openbare netwerken wordt uitgewisseld, moet worden beschermd tegen frauduleuze activiteiten, geschillen over contracten en onbevoegde openbaarmaking en modificatie.</t>
  </si>
  <si>
    <t>Onlinetransacties</t>
  </si>
  <si>
    <t>Informatie die een rol speelt bij onlinetransacties moet worden beschermd om onvolledige overdracht, onjuiste routing, onbevoegde wijziging van berichten, onbevoegde openbaarmaking, onbevoegde duplicatie of weergave van berichten te voorkomen.</t>
  </si>
  <si>
    <t>De betrouwbaarheid van de informatie die beschikbaar wordt gesteld op een openbaar toegankelijk systeem moet worden beschermd om onbevoegde modificatie te voorkomen.</t>
  </si>
  <si>
    <t>A.10.10 Controle</t>
  </si>
  <si>
    <t>Doelstelling: Ontdekken van onbevoegde informatieverwerkingsactiviteiten.</t>
  </si>
  <si>
    <t>Aanmaken audit- logbestanden</t>
  </si>
  <si>
    <t>Activiteiten van gebruikers, uitzonderingen en informatiebeveiligingsgebeurtenissen moeten worden vastgelegd in audit-logbestanden. Deze logbestanden moeten gedurende een overeengekomen periode worden bewaard, ten behoeve van toekomstig onderzoek en toegangscontrole.</t>
  </si>
  <si>
    <t>Controle van systeemgebruik</t>
  </si>
  <si>
    <t>Er moeten procedures worden vastgesteld om het gebruik van IT- voorzieningen te controleren. Het resultaat van de controleactiviteiten moet regelmatig worden beoordeeld</t>
  </si>
  <si>
    <t>Bescherming van informatie in logbestanden</t>
  </si>
  <si>
    <t>Logfaciliteiten en informatie in logbestanden moeten worden beschermd tegen inbreuk en onbevoegde toegang.</t>
  </si>
  <si>
    <t>Logbestanden van administrators en operators</t>
  </si>
  <si>
    <t>Activiteiten van systeemadministrators en systeemoperators moeten in logbestanden worden vastgelegd.</t>
  </si>
  <si>
    <t>Storingen moeten in logbestanden worden vastgelegd en worden geanalyseerd en er moeten geschikte maatregelen worden genomen.</t>
  </si>
  <si>
    <t>De klokken van alle relevante informatiesystemen binnen een organisatie of beveiligingsdomein moeten worden gesynchroniseerd met een overeengekomen nauwkeurige tijdsbron.</t>
  </si>
  <si>
    <t>A.11  Toegangsbeveiliging</t>
  </si>
  <si>
    <t>A.11.1  Bedrijfseisen ten aanzien van toegangsbeheersing</t>
  </si>
  <si>
    <t>Doelstelling: Beheersen van de toegang tot informatie.</t>
  </si>
  <si>
    <t>Toegangsbeleid</t>
  </si>
  <si>
    <t>Er moet toegangsbeleid worden vastgesteld, gedocumenteerd en beoordeeld op basis van bedrijfseisen en beveiligingseisen voor toegang.</t>
  </si>
  <si>
    <t>A.11.2  Beheer van toegangsrechten van gebruikers</t>
  </si>
  <si>
    <t>Doelstelling: Toegang voor bevoegde gebruikers bewerkstelligen en onbevoegde toegang tot informatiesystemen voorkomen.</t>
  </si>
  <si>
    <t>Er moeten formele procedures voor het registreren en afmelden van gebruikers worden vastgesteld, voor het verlenen en intrekken van toegangsrechten tot alle informatiesystemen en -diensten.</t>
  </si>
  <si>
    <t>De toewijzing en het gebruik van speciale bevoegdheden moeten worden beperkt en beheerst.</t>
  </si>
  <si>
    <t>De toewijzing van wachtwoorden moet met een formeel beheerproces worden beheerst.</t>
  </si>
  <si>
    <t>Beoordeling van toegangsrechten van gebruikers</t>
  </si>
  <si>
    <t>De directie moet de toegangsrechten van gebruikers regelmatig beoordelen in een formeel proces.</t>
  </si>
  <si>
    <t>A.11.3  Verantwoordelijkheden van gebruikers</t>
  </si>
  <si>
    <t>Doelstelling: Voorkomen van onbevoegde toegang door gebruikers, en van beschadiging of diefstal van informatie en IT-voorzieningen.</t>
  </si>
  <si>
    <t>Gebruikers moeten goede beveiligingsgewoontes in acht nemen bij het kiezen en gebruiken van wachtwoorden.</t>
  </si>
  <si>
    <t>Gebruikers moeten bewerkstelligen dat onbeheerde apparatuur afdoende is beschermd.</t>
  </si>
  <si>
    <t>‘Clear desk’- en ‘clear screen’-beleid</t>
  </si>
  <si>
    <t>Er moet een ‘clear desk’-beleid voor papier en verwijderbare opslagmedia en een ‘clear screen’-beleid voor IT-voorzieningen worden ingesteld.</t>
  </si>
  <si>
    <t>A.11.4  Toegangsbeheersing voor netwerken</t>
  </si>
  <si>
    <t>Doelstelling: Het voorkomen van onbevoegde toegang tot netwerkdiensten.</t>
  </si>
  <si>
    <t>Gebruikers moet alleen toegang worden verleend tot diensten waarvoor ze specifiek bevoegd zijn.</t>
  </si>
  <si>
    <t>Er moeten geschikte authenticatiemethoden worden gebruikt om toegang van gebruikers op afstand te beheersen.</t>
  </si>
  <si>
    <t>Identificatie van netwerkapparatuur</t>
  </si>
  <si>
    <t>Automatische identificatie van apparatuur moet worden overwogen als methode om verbindingen vanaf specifieke locaties en apparatuur te authenticeren.</t>
  </si>
  <si>
    <t>Bescherming op afstand van poorten voor diagnose en configuratie</t>
  </si>
  <si>
    <t>De fysieke en logische toegang tot poorten voor diagnose en configuratie moet worden beheerst.</t>
  </si>
  <si>
    <t>Groepen informatiediensten, gebruikers en informatiesystemen moeten op netwerken worden gescheiden.</t>
  </si>
  <si>
    <t>Beheersmaatregelen voor netwerkverbindingen</t>
  </si>
  <si>
    <t>Voor gemeenschappelijke netwerken, vooral waar deze de grenzen van de organisatie overschrijden, moeten de toegangsmogelijkheden voor gebruikers worden beperkt, overeenkomstig het toegangsbeleid en de eisen van bedrijfstoepassingen (zie 11.1).</t>
  </si>
  <si>
    <t>Beheersmaatregelen voor netwerkroutering</t>
  </si>
  <si>
    <t>Netwerken moeten zijn voorzien van beheerssmaatregelen voor netwerkroutering, om te bewerkstelligen dat computerverbindingen en informatiestromen niet in strijd zijn met het toegangsbeleid voor de desbetreffende bedrijfstoepassingen.</t>
  </si>
  <si>
    <t>A.11.5  Toegangsbeveiliging voor besturingssystemen</t>
  </si>
  <si>
    <t>Doelstelling: Voorkomen van onbevoegde toegang tot besturingssystemen.</t>
  </si>
  <si>
    <t>Beveiligde inlogprocedures</t>
  </si>
  <si>
    <t>Toegang tot besturingssystemen moet worden beheerst met een beveiligde inlogprocedure.</t>
  </si>
  <si>
    <t>Gebruikersidentificatie en autenticatie</t>
  </si>
  <si>
    <t xml:space="preserve">Elke gebruiker moet over een unieke identificatiecode beschikken (gebruikers-ID) voor persoonlijk gebruik, en er moet een geschikte authenticatietechniek worden gekozen om de geclaimde identiteit van de gebruiker te verifiëren. </t>
  </si>
  <si>
    <t>Systemen voor wachtwoordbeheer moeten interactief zijn en moeten bewerkstelligen dat wachtwoorden van geschikte kwaliteit worden gekozen.</t>
  </si>
  <si>
    <t>Het gebruik van hulpprogrammatuur waarmee systeem- en toepassingsBeheersmaatregelen zouden kunnen worden gepasseerd moet worden beperkt en moet strikt worden beheerst.</t>
  </si>
  <si>
    <t>Time-out van sessies</t>
  </si>
  <si>
    <t>Inactieve sessies moeten na een vastgestelde periode van inactiviteit worden uitgeschakeld.</t>
  </si>
  <si>
    <t>Beperking van verbindingstijd</t>
  </si>
  <si>
    <t>De verbindingstijd moet worden beperkt als aanvullende beveiliging voor toepassingen met een verhoogd risico.</t>
  </si>
  <si>
    <t>A.11.6  Toegangsbeheersing voor toepassingen en informatie</t>
  </si>
  <si>
    <t>Doelstelling: Voorkomen van onbevoegde toegang tot informatie in toepassingssystemen.</t>
  </si>
  <si>
    <t>Toegang tot informatie en functies van toepassingssystemen door gebruikers en ondersteunend personeel moet worden beperkt overeenkomstig het vastgestelde toegangsbeleid.</t>
  </si>
  <si>
    <t>Gevoelige systemen vereisen een eigen, vast toegewezen (geïsoleerde) computeromgeving.</t>
  </si>
  <si>
    <t>A.11.7  Draagbare computers en telewerken</t>
  </si>
  <si>
    <t>Doelstelling: Waarborgen van informatiebeveiliging bij het gebruik van draagbare computers en faciliteiten voor telewerken.</t>
  </si>
  <si>
    <t>Draagbare computers en communicatievoorzieningen</t>
  </si>
  <si>
    <t>Er moet formeel beleid zijn vastgesteld en er moeten geschikte beveiligingsmaatregelen zijn getroffen ter bescherming tegen risico's van het gebruik van draagbare computers en communicatiefaciliteiten.</t>
  </si>
  <si>
    <t>Er moeten beleid, operationele plannen en procedures voor telewerken worden ontwikkeld en geïmplementeerd.</t>
  </si>
  <si>
    <t>A.12  Verwerving, ontwikkeling en onderhoud van informatiesystemen</t>
  </si>
  <si>
    <t>A.12.1  Beveiligingseisen voor informatiesystemen</t>
  </si>
  <si>
    <t>Doelstelling: Bewerkstelligen dat beveiliging integraal deel uitmaakt van informatiesystemen.</t>
  </si>
  <si>
    <t>In bedrijfseisen voor nieuwe informatiesystemen of uitbreidingen van bestaande informatiesystemen moeten ook eisen voor beveiligingsmaatregelen worden opgenomen.</t>
  </si>
  <si>
    <t>A.12.2  Correcte verwerking in toepassingen</t>
  </si>
  <si>
    <t>Doelstelling: Voorkomen van fouten, verlies, onbevoegde modificatie of misbruik van informatie in toepassingen.</t>
  </si>
  <si>
    <t>Gegevens die worden ingevoerd in toepassingen moeten worden gevalideerd om te bewerkstelligen dat deze gegevens juist en geschikt zijn.</t>
  </si>
  <si>
    <t>Er moeten validatiecontroles worden opgenomen in toepassingen om eventueel corrumperen van informatie door verwerkingsfouten of opzettelijke handelingen te ontdekken.</t>
  </si>
  <si>
    <t>Er moeten eisen worden vastgesteld, en geschikte Beheersmaatregelen worden vastgesteld en geïmplementeerd, voor het bewerkstelligen van authenticiteit en het beschermen van integriteit van berichten in toepassingen.</t>
  </si>
  <si>
    <t>Gegevensuitvoer uit een toepassing moet worden gevalideerd, om te bewerkstelligen dat de verwerking van opgeslagen gegevens op de juiste manier plaatsvindt en geschikt is gezien de omstandigheden.</t>
  </si>
  <si>
    <t>A.12.3  Cryptografische Beheersmaatregelen</t>
  </si>
  <si>
    <t>Doelstelling: Beschermen van de vertrouwelijkheid, authenticiteit of integriteit van informatie met behulp van cryptografische middelen.</t>
  </si>
  <si>
    <t>Beleid voor het gebruik van cryptografische Beheersmaatregelen</t>
  </si>
  <si>
    <t>Er moet beleid worden ontwikkeld en geïmplementeerd voor het gebruik van cryptografische Beheersmaatregelen voor de bescherming van informatie.</t>
  </si>
  <si>
    <t>Er moet sleutelbeheer zijn vastgesteld ter ondersteuning van het gebruik van cryptografische technieken binnen de organisatie.</t>
  </si>
  <si>
    <t>A.12.4  Beveiliging van systeembestanden</t>
  </si>
  <si>
    <t>Doelstelling: Beveiliging van systeembestanden bewerkstelligen.</t>
  </si>
  <si>
    <t>Er moeten procedures zijn vastgesteld om de installatie van programmatuur op productiesystemen te beheersen.</t>
  </si>
  <si>
    <t>Bescherming van testdata</t>
  </si>
  <si>
    <t>Testgegevens moeten zorgvuldig worden gekozen, beschermd en beheerst.</t>
  </si>
  <si>
    <t>Toegangsbeheersing voor broncode van programmatuur</t>
  </si>
  <si>
    <t>De toegang tot broncode van programmatuur moet worden beperkt.</t>
  </si>
  <si>
    <t>A.12.5  Beveiliging bij ontwikkelings- en ondersteuningsprocessen</t>
  </si>
  <si>
    <t>Doelstelling: Beveiliging van toepassingsprogrammatuur en -informatie handhaven.</t>
  </si>
  <si>
    <t>De implementatie van wijzigingen moet worden beheerst door middel van formele procedures voor wijzigingsbeheer.</t>
  </si>
  <si>
    <t>Bij wijzigingen in besturingssystemen moeten bedrijfskritische toepassingen worden beoordeeld en getest om te bewerkstelligen dat er geen nadelige gevolgen zijn voor de activiteiten of beveiliging van de organisatie.</t>
  </si>
  <si>
    <t>Wijzigingen in programmatuurpakketten moeten worden ontmoedigd, worden beperkt tot de noodzakelijke wijzigingen, en alle wijzigingen moeten strikt worden beheerst.</t>
  </si>
  <si>
    <t>Uitlekken van informatie</t>
  </si>
  <si>
    <t>Er moet worden voorkomen dat zich gelegenheden voordoen om informatie te laten uitlekken.</t>
  </si>
  <si>
    <t>Uitbestede ontwikkeling van programmatuur moet onder supervisie staan van en worden gecontroleerd door de organisatie.</t>
  </si>
  <si>
    <t>A.12.6  Beheer van technische kwetsbaarheden</t>
  </si>
  <si>
    <t>Doelstelling: Risico's verminderen als gevolg van benutting van gepubliceerde technische kwetsbaarheden.</t>
  </si>
  <si>
    <t>Er moet tijdig informatie worden verkregen over technische kwetsbaarheden van de gebruikte informatiesystemen. De mate waarin de organisatie blootstaat aan dergelijke kwetsbaarheden moet worden geëvalueerd en er moeten geschikte maatregelen worden genomen voor behandeling van daarmee samenhangende risico's.</t>
  </si>
  <si>
    <t>A.13  Beheer van informatiebeveiligingsincidenten</t>
  </si>
  <si>
    <t>A.13.1  Rapportage van informatiebeveiligingsgebeurtenissen en zwakke plekken</t>
  </si>
  <si>
    <t>Doelstelling: Bewerkstelligen dat informatiebeveiligingsgebeurtenissen en zwakheden die verband houden met informatiesystemen zodanig kenbaar worden gemaakt dat tijdig corrigerende maatregelen kunnen worden genomen.</t>
  </si>
  <si>
    <t>Rapportage van informatie- beveiligingsgebeurtenissen</t>
  </si>
  <si>
    <t>Informatiebeveiligingsgebeurtenissen moeten zo snel mogelijk via de juiste leidinggevende niveaus worden gerapporteerd.</t>
  </si>
  <si>
    <t>Rapportage van zwakke plekken in de beveiliging</t>
  </si>
  <si>
    <t>Van alle werknemers, ingehuurd personeel en externe gebruikers van informatiesystemen en -diensten moet worden geëist dat zij alle waargenomen of verdachte zwakke plekken in systemen of diensten registreren en rapporteren.</t>
  </si>
  <si>
    <t>A.13.2  Beheer van informatiebeveiligingsincidenten en verbeteringen</t>
  </si>
  <si>
    <t>Doelstelling: Bewerkstelligen dat een consistente en doeltreffende benadering wordt toegepast voor het beheer van informatiebeveiligingsincidenten.</t>
  </si>
  <si>
    <t>Er moeten leidinggevende verantwoordelijkheden en procedures worden vastgesteld om een snelle, doeltreffende en ordelijke reactie op informatiebeveiligingsincidenten te bewerkstelligen.</t>
  </si>
  <si>
    <t>Leren van informatie- beveiligingsincidenten</t>
  </si>
  <si>
    <t>Er moeten mechanismen zijn ingesteld waarmee de aard, omvang en kosten van informatiebeveiligingsincidenten kunnen worden gekwantificeerd en gecontroleerd.</t>
  </si>
  <si>
    <t>Waar een vervolgprocedure tegen een persoon of organisatie na een informatiebeveiligingsincident juridische maatregelen omvat (civiel of strafrechtelijk), moet bewijsmateriaal worden verzameld, bewaard en gepresenteerd overeenkomstig de voorschriften voor bewijs die voor het relevante rechtsgebied zijn vastgelegd.</t>
  </si>
  <si>
    <t>A.14  Bedrijfscontinuïteitsbeheer</t>
  </si>
  <si>
    <t>A.14.1  Informatiebeveiligingsaspecten van bedrijfscontinuïteitsbeheer</t>
  </si>
  <si>
    <t>Doelstelling: Onderbreken van bedrijfsactiviteiten tegengaan en kritische bedrijfsprocessen beschermen tegen de gevolgen van omvangrijke storingen in informatiesystemen of rampen en om tijdig herstel te bewerkstelligen.</t>
  </si>
  <si>
    <t>Informatiebeveiliging opnemen in het proces van bedrijfscontinuïteitsbeheer</t>
  </si>
  <si>
    <t>Er moet een beheerd proces voor bedrijfscontinuïteit in de gehele organisatie worden ontwikkeld en bijgehouden, voor de naleving van eisen voor informatiebeveiliging die nodig zijn voor de continuïteit van de bedrijfsvoering.</t>
  </si>
  <si>
    <t>Gebeurtenissen die tot onderbreking van bedrijfsprocessen kunnen leiden, moeten worden geïdentificeerd, tezamen met de waarschijnlijkheid en de gevolgen van dergelijke onderbrekingen en hun gevolgen voor informatiebeveiliging.</t>
  </si>
  <si>
    <t>Continuïteitsplannen ontwikkelen en implementeren waaronder informatiebeveiliging</t>
  </si>
  <si>
    <t>Er moeten plannen worden ontwikkeld en geïmplementeerd om de bedrijfsactiviteiten te handhaven of te herstellen en om de beschikbaarheid van informatie op het vereiste niveau en in de vereiste tijdspanne te bewerkstelligen na onderbreking of uitval van kritische bedrijfsprocessen.</t>
  </si>
  <si>
    <t>Kader voor de bedrijfscontinuïteitsplanning</t>
  </si>
  <si>
    <t>Er moet een enkelvoudig kader voor bedrijfscontinuïteitsplannen worden gehandhaafd om te bewerkstelligen dat alle plannen consistent zijn, om eisen voor informatiebeveiliging op consistente wijze te behandelen en om prioriteiten vast te stellen voor testen en onderhoud.</t>
  </si>
  <si>
    <t>Testen, onderhoud en herbeoordelen van continuïteitsplannen</t>
  </si>
  <si>
    <t>Bedrijfscontinuïteitsplannen moeten regelmatig worden getest en geüpdate, om te bewerkstelligen dat ze actueel en doeltreffend blijven.</t>
  </si>
  <si>
    <t>A.15  Naleving</t>
  </si>
  <si>
    <t>A.15.1  Naleving van wettelijke eisen</t>
  </si>
  <si>
    <t>Doelstelling: Voorkomen van schending van enige wetgeving, wettelijke en regelgevende of contractuele verplichtingen, en van enige beveiligingseisen.</t>
  </si>
  <si>
    <t>Alle relevante wettelijke en regelgevende eisen en contractuele verplichtingen en de benadering van de organisatie in de naleving van deze eisen, moeten expliciet worden vastgesteld, gedocumenteerd en actueel worden gehouden voor elk informatiesysteem en voor de organisatie.</t>
  </si>
  <si>
    <t>Er moeten geschikte procedures worden geïmplementeerd om te bewerkstelligen dat wordt voldaan aan de wettelijke en regelgevende eisen en contractuele verplichtingen voor het gebruik van materiaal waarop intellectuele eigendomsrechten kunnen berusten en het gebruik van programmatuur waarop intellectuele eigendomsrechten berusten.</t>
  </si>
  <si>
    <t>Bescherming van bedrijfsdocumenten</t>
  </si>
  <si>
    <t>Belangrijke registraties moeten worden beschermd tegen verlies, vernietiging en vervalsing, overeenkomstig wettelijke en regelgevende eisen, contractuele verplichtingen en bedrijfsmatige eisen.</t>
  </si>
  <si>
    <t>Bescherming van gegevens en geheimhouding van persoonsgegevens</t>
  </si>
  <si>
    <t>De bescherming van gegevens en privacy moet worden bewerkstelligd overeenkomstig relevante wetgeving, voorschriften en indien van toepassing contractuele bepalingen.</t>
  </si>
  <si>
    <t>Gebruikers moeten ervan worden weerhouden IT-voorzieningen te gebruiken voor onbevoegde doeleinden.</t>
  </si>
  <si>
    <t>Voorschriften voor het gebruik van cryptografische Beheersmaatregelen</t>
  </si>
  <si>
    <t xml:space="preserve">Cryptografische Beheersmaatregelen moeten overeenkomstig alle relevante overeenkomsten, wetten en voorschriften worden gebruikt. </t>
  </si>
  <si>
    <t>A.15.2  Naleving van beveiligingsbeleid en -normen, en technische naleving</t>
  </si>
  <si>
    <t>Doelstelling: Bewerkstelligen dat systemen voldoen aan het beveiligingsbeleid en de beveiligingsnormen van de organisatie.</t>
  </si>
  <si>
    <t>Naleving van beveiligingsbeleid en -normen</t>
  </si>
  <si>
    <t>Managers moeten bewerkstelligen dat alle beveiligingsprocedures die binnen hun verantwoordelijkheid vallen correct worden uitgevoerd om naleving te bereiken van beveiligingsbeleid en -normen.</t>
  </si>
  <si>
    <t>Controle op technische naleving</t>
  </si>
  <si>
    <t>Informatiesystemen moeten regelmatig worden gecontroleerd op naleving van implementatie van beveiligingsnormen.</t>
  </si>
  <si>
    <t>A.15.3  Overwegingen bij audits van informatiesystemen</t>
  </si>
  <si>
    <t>Doelstelling: Doeltreffendheid van audits van het informatiesysteem maximaliseren en verstoring als gevolg van systeemaudits minimaliseren.</t>
  </si>
  <si>
    <t>Beheersmaatregelen voor audits van informatiesystemen</t>
  </si>
  <si>
    <t>Eisen voor audits en andere activiteiten waarbij controles worden uitgevoerd op productiesystemen, moeten zorgvuldig worden gepland en goedgekeurd om het risico van verstoring van bedrijfsprocessen tot een minimum te beperken.</t>
  </si>
  <si>
    <t>Bescherming van hulpmiddelen voor audits van informatiesystemen</t>
  </si>
  <si>
    <t>Toegang tot hulpmiddelen voor audits van informatiesystemen moet worden beschermd om mogelijk misbuik of compromittering te voorkomen.</t>
  </si>
  <si>
    <t>Risico Analyse en SOA v1.0</t>
  </si>
  <si>
    <t>1.0</t>
  </si>
  <si>
    <t>Beheerdoestellingen en maatregelen</t>
  </si>
  <si>
    <t>Argumentatie
maatregelen die al in place zijn.</t>
  </si>
  <si>
    <t>Primair/secund
bedreiging op:</t>
  </si>
</sst>
</file>

<file path=xl/styles.xml><?xml version="1.0" encoding="utf-8"?>
<styleSheet xmlns="http://schemas.openxmlformats.org/spreadsheetml/2006/main">
  <numFmts count="1">
    <numFmt numFmtId="164" formatCode="#"/>
  </numFmts>
  <fonts count="30">
    <font>
      <sz val="10"/>
      <name val="Arial"/>
    </font>
    <font>
      <sz val="11"/>
      <color theme="1"/>
      <name val="Calibri"/>
      <family val="2"/>
      <scheme val="minor"/>
    </font>
    <font>
      <sz val="11"/>
      <color theme="1"/>
      <name val="Calibri"/>
      <family val="2"/>
      <scheme val="minor"/>
    </font>
    <font>
      <b/>
      <sz val="8"/>
      <name val="Arial"/>
      <family val="2"/>
    </font>
    <font>
      <b/>
      <sz val="8"/>
      <color indexed="12"/>
      <name val="Arial"/>
      <family val="2"/>
    </font>
    <font>
      <b/>
      <sz val="8"/>
      <color indexed="10"/>
      <name val="Arial"/>
      <family val="2"/>
    </font>
    <font>
      <sz val="8"/>
      <name val="Arial"/>
      <family val="2"/>
    </font>
    <font>
      <b/>
      <sz val="8"/>
      <color indexed="9"/>
      <name val="Arial"/>
      <family val="2"/>
    </font>
    <font>
      <b/>
      <sz val="8"/>
      <color indexed="55"/>
      <name val="Arial"/>
      <family val="2"/>
    </font>
    <font>
      <u/>
      <sz val="10"/>
      <color indexed="12"/>
      <name val="Arial"/>
      <family val="2"/>
    </font>
    <font>
      <sz val="10"/>
      <name val="Arial"/>
      <family val="2"/>
    </font>
    <font>
      <sz val="10"/>
      <name val="Arial"/>
      <family val="2"/>
    </font>
    <font>
      <sz val="10"/>
      <name val="MS Sans Serif"/>
      <family val="2"/>
    </font>
    <font>
      <sz val="10"/>
      <name val="Arial Narrow"/>
      <family val="2"/>
    </font>
    <font>
      <b/>
      <sz val="10"/>
      <name val="Arial Narrow"/>
      <family val="2"/>
    </font>
    <font>
      <sz val="8"/>
      <color indexed="9"/>
      <name val="Arial"/>
      <family val="2"/>
    </font>
    <font>
      <sz val="12"/>
      <name val="Arial Narrow"/>
      <family val="2"/>
    </font>
    <font>
      <sz val="9"/>
      <name val="Arial"/>
      <family val="2"/>
    </font>
    <font>
      <sz val="11"/>
      <color theme="1"/>
      <name val="Calibri"/>
      <family val="2"/>
      <scheme val="minor"/>
    </font>
    <font>
      <b/>
      <sz val="8"/>
      <color theme="0"/>
      <name val="Arial"/>
      <family val="2"/>
    </font>
    <font>
      <sz val="10"/>
      <color theme="0"/>
      <name val="MS Sans Serif"/>
      <family val="2"/>
    </font>
    <font>
      <sz val="9"/>
      <color theme="0"/>
      <name val="Arial"/>
      <family val="2"/>
    </font>
    <font>
      <b/>
      <sz val="8"/>
      <color theme="1"/>
      <name val="Arial"/>
      <family val="2"/>
    </font>
    <font>
      <sz val="8"/>
      <color theme="1"/>
      <name val="Arial"/>
      <family val="2"/>
    </font>
    <font>
      <sz val="9"/>
      <color theme="1"/>
      <name val="Arial"/>
      <family val="2"/>
    </font>
    <font>
      <b/>
      <sz val="8"/>
      <color rgb="FF646464"/>
      <name val="Arial"/>
      <family val="2"/>
    </font>
    <font>
      <b/>
      <sz val="11"/>
      <color theme="1"/>
      <name val="Calibri"/>
      <family val="2"/>
      <scheme val="minor"/>
    </font>
    <font>
      <b/>
      <sz val="9"/>
      <color theme="1"/>
      <name val="Arial"/>
      <family val="2"/>
    </font>
    <font>
      <sz val="9"/>
      <color theme="1"/>
      <name val="Calibri"/>
      <family val="2"/>
      <scheme val="minor"/>
    </font>
    <font>
      <sz val="9"/>
      <name val="Calibri"/>
      <family val="2"/>
      <scheme val="minor"/>
    </font>
  </fonts>
  <fills count="20">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10"/>
        <bgColor indexed="64"/>
      </patternFill>
    </fill>
    <fill>
      <patternFill patternType="solid">
        <fgColor indexed="52"/>
        <bgColor indexed="64"/>
      </patternFill>
    </fill>
    <fill>
      <patternFill patternType="solid">
        <fgColor indexed="11"/>
        <bgColor indexed="64"/>
      </patternFill>
    </fill>
    <fill>
      <patternFill patternType="solid">
        <fgColor indexed="46"/>
        <bgColor indexed="64"/>
      </patternFill>
    </fill>
    <fill>
      <patternFill patternType="solid">
        <fgColor rgb="FF002060"/>
        <bgColor indexed="64"/>
      </patternFill>
    </fill>
    <fill>
      <patternFill patternType="solid">
        <fgColor theme="4" tint="0.79998168889431442"/>
        <bgColor indexed="64"/>
      </patternFill>
    </fill>
    <fill>
      <patternFill patternType="solid">
        <fgColor rgb="FF00FF00"/>
        <bgColor indexed="64"/>
      </patternFill>
    </fill>
    <fill>
      <patternFill patternType="solid">
        <fgColor theme="3" tint="-0.499984740745262"/>
        <bgColor indexed="64"/>
      </patternFill>
    </fill>
    <fill>
      <patternFill patternType="solid">
        <fgColor theme="5" tint="0.79998168889431442"/>
        <bgColor indexed="64"/>
      </patternFill>
    </fill>
    <fill>
      <patternFill patternType="solid">
        <fgColor theme="6" tint="-0.249977111117893"/>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s>
  <borders count="42">
    <border>
      <left/>
      <right/>
      <top/>
      <bottom/>
      <diagonal/>
    </border>
    <border>
      <left/>
      <right style="medium">
        <color indexed="64"/>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right style="thin">
        <color indexed="64"/>
      </right>
      <top/>
      <bottom/>
      <diagonal/>
    </border>
  </borders>
  <cellStyleXfs count="7">
    <xf numFmtId="0" fontId="0" fillId="0" borderId="0"/>
    <xf numFmtId="0" fontId="9" fillId="0" borderId="0" applyNumberFormat="0" applyFill="0" applyBorder="0" applyAlignment="0" applyProtection="0">
      <alignment vertical="top"/>
      <protection locked="0"/>
    </xf>
    <xf numFmtId="0" fontId="11" fillId="0" borderId="0"/>
    <xf numFmtId="0" fontId="10" fillId="0" borderId="0"/>
    <xf numFmtId="0" fontId="12" fillId="0" borderId="0"/>
    <xf numFmtId="0" fontId="18" fillId="0" borderId="0"/>
    <xf numFmtId="0" fontId="1" fillId="0" borderId="0"/>
  </cellStyleXfs>
  <cellXfs count="192">
    <xf numFmtId="0" fontId="0" fillId="0" borderId="0" xfId="0"/>
    <xf numFmtId="0" fontId="3" fillId="0" borderId="0" xfId="0" applyFont="1"/>
    <xf numFmtId="0" fontId="4" fillId="0" borderId="0" xfId="0" applyFont="1"/>
    <xf numFmtId="0" fontId="7" fillId="2" borderId="0" xfId="0" applyFont="1" applyFill="1" applyBorder="1"/>
    <xf numFmtId="0" fontId="3" fillId="4" borderId="0" xfId="0" applyFont="1" applyFill="1" applyBorder="1"/>
    <xf numFmtId="164" fontId="3" fillId="4" borderId="0" xfId="0" applyNumberFormat="1" applyFont="1" applyFill="1" applyBorder="1"/>
    <xf numFmtId="0" fontId="6" fillId="0" borderId="0" xfId="4" applyFont="1"/>
    <xf numFmtId="0" fontId="6" fillId="0" borderId="0" xfId="4" applyFont="1" applyAlignment="1">
      <alignment horizontal="center"/>
    </xf>
    <xf numFmtId="0" fontId="3" fillId="6" borderId="9" xfId="4" applyNumberFormat="1" applyFont="1" applyFill="1" applyBorder="1"/>
    <xf numFmtId="0" fontId="3" fillId="6" borderId="10" xfId="4" applyFont="1" applyFill="1" applyBorder="1" applyAlignment="1">
      <alignment horizontal="center"/>
    </xf>
    <xf numFmtId="0" fontId="3" fillId="6" borderId="11" xfId="4" applyFont="1" applyFill="1" applyBorder="1" applyAlignment="1">
      <alignment horizontal="center"/>
    </xf>
    <xf numFmtId="0" fontId="6" fillId="5" borderId="12" xfId="4" applyFont="1" applyFill="1" applyBorder="1" applyAlignment="1">
      <alignment horizontal="center"/>
    </xf>
    <xf numFmtId="0" fontId="6" fillId="5" borderId="13" xfId="4" applyFont="1" applyFill="1" applyBorder="1" applyAlignment="1">
      <alignment horizontal="center"/>
    </xf>
    <xf numFmtId="0" fontId="6" fillId="3" borderId="15" xfId="4" applyFont="1" applyFill="1" applyBorder="1" applyAlignment="1">
      <alignment horizontal="center"/>
    </xf>
    <xf numFmtId="0" fontId="6" fillId="4" borderId="16" xfId="4" applyFont="1" applyFill="1" applyBorder="1" applyAlignment="1">
      <alignment horizontal="center"/>
    </xf>
    <xf numFmtId="0" fontId="6" fillId="3" borderId="17" xfId="4" applyFont="1" applyFill="1" applyBorder="1" applyAlignment="1">
      <alignment horizontal="center"/>
    </xf>
    <xf numFmtId="0" fontId="6" fillId="4" borderId="18" xfId="4" applyFont="1" applyFill="1" applyBorder="1" applyAlignment="1">
      <alignment horizontal="center"/>
    </xf>
    <xf numFmtId="0" fontId="6" fillId="0" borderId="0" xfId="4" applyFont="1" applyAlignment="1">
      <alignment horizontal="right"/>
    </xf>
    <xf numFmtId="0" fontId="6" fillId="3" borderId="19" xfId="4" applyFont="1" applyFill="1" applyBorder="1" applyAlignment="1">
      <alignment horizontal="center"/>
    </xf>
    <xf numFmtId="0" fontId="3" fillId="6" borderId="9" xfId="4" applyFont="1" applyFill="1" applyBorder="1" applyAlignment="1">
      <alignment horizontal="left"/>
    </xf>
    <xf numFmtId="0" fontId="3" fillId="6" borderId="20" xfId="4" applyFont="1" applyFill="1" applyBorder="1" applyAlignment="1">
      <alignment horizontal="center"/>
    </xf>
    <xf numFmtId="0" fontId="6" fillId="0" borderId="0" xfId="4" applyFont="1" applyBorder="1"/>
    <xf numFmtId="0" fontId="3" fillId="6" borderId="4" xfId="4" applyFont="1" applyFill="1" applyBorder="1" applyAlignment="1">
      <alignment horizontal="left"/>
    </xf>
    <xf numFmtId="0" fontId="3" fillId="7" borderId="2" xfId="4" applyFont="1" applyFill="1" applyBorder="1" applyAlignment="1">
      <alignment horizontal="center"/>
    </xf>
    <xf numFmtId="0" fontId="3" fillId="7" borderId="0" xfId="4" applyFont="1" applyFill="1" applyBorder="1" applyAlignment="1">
      <alignment horizontal="center"/>
    </xf>
    <xf numFmtId="0" fontId="3" fillId="8" borderId="1" xfId="4" applyFont="1" applyFill="1" applyBorder="1" applyAlignment="1">
      <alignment horizontal="center"/>
    </xf>
    <xf numFmtId="0" fontId="3" fillId="8" borderId="0" xfId="4" applyFont="1" applyFill="1" applyBorder="1" applyAlignment="1">
      <alignment horizontal="center"/>
    </xf>
    <xf numFmtId="0" fontId="3" fillId="9" borderId="1" xfId="4" applyFont="1" applyFill="1" applyBorder="1" applyAlignment="1">
      <alignment horizontal="center"/>
    </xf>
    <xf numFmtId="0" fontId="3" fillId="6" borderId="5" xfId="4" applyFont="1" applyFill="1" applyBorder="1" applyAlignment="1">
      <alignment horizontal="left"/>
    </xf>
    <xf numFmtId="0" fontId="3" fillId="8" borderId="6" xfId="4" applyFont="1" applyFill="1" applyBorder="1" applyAlignment="1">
      <alignment horizontal="center"/>
    </xf>
    <xf numFmtId="0" fontId="3" fillId="9" borderId="7" xfId="4" applyFont="1" applyFill="1" applyBorder="1" applyAlignment="1">
      <alignment horizontal="center"/>
    </xf>
    <xf numFmtId="0" fontId="3" fillId="9" borderId="8" xfId="4" applyFont="1" applyFill="1" applyBorder="1" applyAlignment="1">
      <alignment horizontal="center"/>
    </xf>
    <xf numFmtId="0" fontId="6" fillId="3" borderId="21" xfId="4" applyFont="1" applyFill="1" applyBorder="1" applyAlignment="1">
      <alignment horizontal="center"/>
    </xf>
    <xf numFmtId="0" fontId="5" fillId="0" borderId="0" xfId="4" applyFont="1" applyFill="1" applyBorder="1"/>
    <xf numFmtId="0" fontId="3" fillId="0" borderId="0" xfId="4" applyFont="1" applyFill="1" applyBorder="1" applyAlignment="1">
      <alignment horizontal="center"/>
    </xf>
    <xf numFmtId="0" fontId="3" fillId="10" borderId="9" xfId="4" applyFont="1" applyFill="1" applyBorder="1" applyAlignment="1">
      <alignment horizontal="left" vertical="center"/>
    </xf>
    <xf numFmtId="0" fontId="3" fillId="10" borderId="11" xfId="4" applyFont="1" applyFill="1" applyBorder="1" applyAlignment="1">
      <alignment horizontal="center" vertical="center"/>
    </xf>
    <xf numFmtId="0" fontId="6" fillId="0" borderId="0" xfId="4" applyFont="1" applyAlignment="1">
      <alignment horizontal="center" vertical="center"/>
    </xf>
    <xf numFmtId="0" fontId="6" fillId="0" borderId="0" xfId="4" applyFont="1" applyBorder="1" applyAlignment="1">
      <alignment vertical="center"/>
    </xf>
    <xf numFmtId="0" fontId="6" fillId="0" borderId="0" xfId="4" applyFont="1" applyFill="1" applyBorder="1"/>
    <xf numFmtId="0" fontId="19" fillId="11" borderId="11" xfId="4" applyFont="1" applyFill="1" applyBorder="1" applyAlignment="1">
      <alignment horizontal="center"/>
    </xf>
    <xf numFmtId="0" fontId="19" fillId="11" borderId="22" xfId="4" applyNumberFormat="1" applyFont="1" applyFill="1" applyBorder="1"/>
    <xf numFmtId="0" fontId="19" fillId="11" borderId="23" xfId="4" applyNumberFormat="1" applyFont="1" applyFill="1" applyBorder="1" applyAlignment="1">
      <alignment horizontal="center"/>
    </xf>
    <xf numFmtId="0" fontId="6" fillId="12" borderId="12" xfId="4" quotePrefix="1" applyNumberFormat="1" applyFont="1" applyFill="1" applyBorder="1" applyAlignment="1">
      <alignment horizontal="center"/>
    </xf>
    <xf numFmtId="0" fontId="6" fillId="12" borderId="14" xfId="4" quotePrefix="1" applyNumberFormat="1" applyFont="1" applyFill="1" applyBorder="1" applyAlignment="1">
      <alignment horizontal="center"/>
    </xf>
    <xf numFmtId="0" fontId="6" fillId="12" borderId="24" xfId="4" quotePrefix="1" applyNumberFormat="1" applyFont="1" applyFill="1" applyBorder="1" applyAlignment="1">
      <alignment horizontal="center"/>
    </xf>
    <xf numFmtId="0" fontId="3" fillId="13" borderId="0" xfId="0" applyFont="1" applyFill="1"/>
    <xf numFmtId="0" fontId="3" fillId="12" borderId="0" xfId="0" applyFont="1" applyFill="1"/>
    <xf numFmtId="0" fontId="19" fillId="14" borderId="0" xfId="0" applyFont="1" applyFill="1"/>
    <xf numFmtId="0" fontId="19" fillId="14" borderId="0" xfId="0" applyFont="1" applyFill="1" applyAlignment="1">
      <alignment horizontal="center"/>
    </xf>
    <xf numFmtId="164" fontId="3" fillId="15" borderId="0" xfId="0" applyNumberFormat="1" applyFont="1" applyFill="1"/>
    <xf numFmtId="0" fontId="20" fillId="11" borderId="25" xfId="4" applyFont="1" applyFill="1" applyBorder="1" applyAlignment="1"/>
    <xf numFmtId="0" fontId="19" fillId="11" borderId="25" xfId="4" applyNumberFormat="1" applyFont="1" applyFill="1" applyBorder="1" applyAlignment="1">
      <alignment horizontal="center"/>
    </xf>
    <xf numFmtId="0" fontId="16" fillId="15" borderId="0" xfId="4" applyFont="1" applyFill="1" applyAlignment="1">
      <alignment horizontal="center"/>
    </xf>
    <xf numFmtId="0" fontId="6" fillId="12" borderId="12" xfId="4" applyNumberFormat="1" applyFont="1" applyFill="1" applyBorder="1" applyAlignment="1">
      <alignment horizontal="center"/>
    </xf>
    <xf numFmtId="0" fontId="6" fillId="12" borderId="13" xfId="4" quotePrefix="1" applyNumberFormat="1" applyFont="1" applyFill="1" applyBorder="1" applyAlignment="1">
      <alignment horizontal="center"/>
    </xf>
    <xf numFmtId="0" fontId="13" fillId="0" borderId="0" xfId="4" applyFont="1" applyAlignment="1">
      <alignment horizontal="center"/>
    </xf>
    <xf numFmtId="0" fontId="14" fillId="0" borderId="0" xfId="4" applyFont="1" applyFill="1" applyBorder="1" applyAlignment="1">
      <alignment horizontal="center"/>
    </xf>
    <xf numFmtId="0" fontId="6" fillId="12" borderId="13" xfId="4" applyNumberFormat="1" applyFont="1" applyFill="1" applyBorder="1" applyAlignment="1">
      <alignment horizontal="center"/>
    </xf>
    <xf numFmtId="0" fontId="17" fillId="0" borderId="0" xfId="0" applyFont="1"/>
    <xf numFmtId="0" fontId="21" fillId="16" borderId="0" xfId="0" applyFont="1" applyFill="1"/>
    <xf numFmtId="0" fontId="17" fillId="0" borderId="13" xfId="0" applyFont="1" applyBorder="1"/>
    <xf numFmtId="0" fontId="21" fillId="16" borderId="0" xfId="0" applyFont="1" applyFill="1" applyAlignment="1">
      <alignment horizontal="center"/>
    </xf>
    <xf numFmtId="0" fontId="17" fillId="0" borderId="13" xfId="0" applyFont="1" applyBorder="1" applyAlignment="1">
      <alignment horizontal="center"/>
    </xf>
    <xf numFmtId="0" fontId="17" fillId="0" borderId="0" xfId="0" applyFont="1" applyAlignment="1">
      <alignment horizontal="center"/>
    </xf>
    <xf numFmtId="0" fontId="17" fillId="16" borderId="13" xfId="0" applyFont="1" applyFill="1" applyBorder="1"/>
    <xf numFmtId="0" fontId="17" fillId="16" borderId="13" xfId="0" applyFont="1" applyFill="1" applyBorder="1" applyAlignment="1">
      <alignment horizontal="center"/>
    </xf>
    <xf numFmtId="0" fontId="19" fillId="11" borderId="23" xfId="4" applyNumberFormat="1" applyFont="1" applyFill="1" applyBorder="1" applyAlignment="1">
      <alignment horizontal="left"/>
    </xf>
    <xf numFmtId="0" fontId="6" fillId="4" borderId="17" xfId="4" applyFont="1" applyFill="1" applyBorder="1" applyAlignment="1">
      <alignment wrapText="1"/>
    </xf>
    <xf numFmtId="0" fontId="6" fillId="4" borderId="26" xfId="4" applyFont="1" applyFill="1" applyBorder="1" applyAlignment="1">
      <alignment wrapText="1"/>
    </xf>
    <xf numFmtId="0" fontId="16" fillId="15" borderId="0" xfId="4" applyFont="1" applyFill="1" applyAlignment="1">
      <alignment wrapText="1"/>
    </xf>
    <xf numFmtId="0" fontId="19" fillId="11" borderId="23" xfId="4" applyNumberFormat="1" applyFont="1" applyFill="1" applyBorder="1" applyAlignment="1">
      <alignment horizontal="left" wrapText="1"/>
    </xf>
    <xf numFmtId="0" fontId="19" fillId="11" borderId="27" xfId="4" applyNumberFormat="1" applyFont="1" applyFill="1" applyBorder="1" applyAlignment="1">
      <alignment wrapText="1"/>
    </xf>
    <xf numFmtId="0" fontId="6" fillId="12" borderId="12" xfId="4" quotePrefix="1" applyNumberFormat="1" applyFont="1" applyFill="1" applyBorder="1" applyAlignment="1">
      <alignment horizontal="left" wrapText="1"/>
    </xf>
    <xf numFmtId="0" fontId="13" fillId="0" borderId="0" xfId="4" applyFont="1" applyAlignment="1">
      <alignment wrapText="1"/>
    </xf>
    <xf numFmtId="0" fontId="14" fillId="0" borderId="0" xfId="4" applyFont="1" applyFill="1" applyBorder="1" applyAlignment="1">
      <alignment wrapText="1"/>
    </xf>
    <xf numFmtId="0" fontId="6" fillId="0" borderId="0" xfId="4" applyFont="1" applyAlignment="1">
      <alignment wrapText="1"/>
    </xf>
    <xf numFmtId="0" fontId="20" fillId="11" borderId="25" xfId="4" applyFont="1" applyFill="1" applyBorder="1" applyAlignment="1">
      <alignment wrapText="1"/>
    </xf>
    <xf numFmtId="0" fontId="6" fillId="4" borderId="15" xfId="4" applyFont="1" applyFill="1" applyBorder="1" applyAlignment="1">
      <alignment wrapText="1"/>
    </xf>
    <xf numFmtId="0" fontId="6" fillId="0" borderId="0" xfId="4" applyFont="1" applyAlignment="1">
      <alignment vertical="center" wrapText="1"/>
    </xf>
    <xf numFmtId="2" fontId="3" fillId="10" borderId="9" xfId="4" applyNumberFormat="1" applyFont="1" applyFill="1" applyBorder="1" applyAlignment="1">
      <alignment horizontal="center" vertical="center"/>
    </xf>
    <xf numFmtId="0" fontId="19" fillId="11" borderId="10" xfId="4" applyFont="1" applyFill="1" applyBorder="1" applyAlignment="1">
      <alignment horizontal="center" wrapText="1"/>
    </xf>
    <xf numFmtId="0" fontId="19" fillId="14" borderId="28" xfId="4" applyNumberFormat="1" applyFont="1" applyFill="1" applyBorder="1" applyAlignment="1"/>
    <xf numFmtId="0" fontId="19" fillId="14" borderId="24" xfId="4" applyNumberFormat="1" applyFont="1" applyFill="1" applyBorder="1" applyAlignment="1"/>
    <xf numFmtId="0" fontId="19" fillId="14" borderId="29" xfId="4" applyNumberFormat="1" applyFont="1" applyFill="1" applyBorder="1" applyAlignment="1"/>
    <xf numFmtId="0" fontId="19" fillId="14" borderId="26" xfId="4" applyNumberFormat="1" applyFont="1" applyFill="1" applyBorder="1" applyAlignment="1"/>
    <xf numFmtId="0" fontId="19" fillId="14" borderId="17" xfId="4" applyNumberFormat="1" applyFont="1" applyFill="1" applyBorder="1" applyAlignment="1"/>
    <xf numFmtId="0" fontId="19" fillId="11" borderId="20" xfId="4" applyFont="1" applyFill="1" applyBorder="1" applyAlignment="1">
      <alignment horizontal="left"/>
    </xf>
    <xf numFmtId="0" fontId="19" fillId="11" borderId="11" xfId="4" applyFont="1" applyFill="1" applyBorder="1" applyAlignment="1">
      <alignment horizontal="left"/>
    </xf>
    <xf numFmtId="0" fontId="19" fillId="11" borderId="10" xfId="4" applyFont="1" applyFill="1" applyBorder="1" applyAlignment="1">
      <alignment horizontal="left"/>
    </xf>
    <xf numFmtId="0" fontId="19" fillId="11" borderId="30" xfId="4" applyNumberFormat="1" applyFont="1" applyFill="1" applyBorder="1" applyAlignment="1"/>
    <xf numFmtId="0" fontId="20" fillId="11" borderId="31" xfId="4" applyFont="1" applyFill="1" applyBorder="1" applyAlignment="1"/>
    <xf numFmtId="0" fontId="3" fillId="6" borderId="11" xfId="4" applyFont="1" applyFill="1" applyBorder="1" applyAlignment="1">
      <alignment horizontal="right"/>
    </xf>
    <xf numFmtId="0" fontId="3" fillId="6" borderId="10" xfId="4" applyFont="1" applyFill="1" applyBorder="1" applyAlignment="1">
      <alignment horizontal="right"/>
    </xf>
    <xf numFmtId="0" fontId="6" fillId="0" borderId="0" xfId="4" applyFont="1" applyAlignment="1"/>
    <xf numFmtId="0" fontId="6" fillId="0" borderId="2" xfId="4" applyFont="1" applyFill="1" applyBorder="1" applyAlignment="1"/>
    <xf numFmtId="0" fontId="3" fillId="6" borderId="3" xfId="4" applyNumberFormat="1" applyFont="1" applyFill="1" applyBorder="1" applyAlignment="1"/>
    <xf numFmtId="0" fontId="15" fillId="0" borderId="2" xfId="4" applyFont="1" applyBorder="1" applyAlignment="1"/>
    <xf numFmtId="0" fontId="15" fillId="0" borderId="0" xfId="4" applyFont="1" applyAlignment="1"/>
    <xf numFmtId="0" fontId="6" fillId="6" borderId="32" xfId="4" quotePrefix="1" applyNumberFormat="1" applyFont="1" applyFill="1" applyBorder="1" applyAlignment="1"/>
    <xf numFmtId="0" fontId="6" fillId="13" borderId="16" xfId="4" quotePrefix="1" applyNumberFormat="1" applyFont="1" applyFill="1" applyBorder="1" applyAlignment="1"/>
    <xf numFmtId="0" fontId="6" fillId="6" borderId="33" xfId="4" quotePrefix="1" applyNumberFormat="1" applyFont="1" applyFill="1" applyBorder="1" applyAlignment="1"/>
    <xf numFmtId="0" fontId="6" fillId="13" borderId="18" xfId="4" quotePrefix="1" applyNumberFormat="1" applyFont="1" applyFill="1" applyBorder="1" applyAlignment="1"/>
    <xf numFmtId="0" fontId="6" fillId="0" borderId="2" xfId="4" applyFont="1" applyBorder="1" applyAlignment="1"/>
    <xf numFmtId="0" fontId="6" fillId="0" borderId="0" xfId="4" applyFont="1" applyBorder="1" applyAlignment="1"/>
    <xf numFmtId="0" fontId="6" fillId="6" borderId="34" xfId="4" quotePrefix="1" applyNumberFormat="1" applyFont="1" applyFill="1" applyBorder="1" applyAlignment="1"/>
    <xf numFmtId="0" fontId="6" fillId="6" borderId="35" xfId="4" quotePrefix="1" applyNumberFormat="1" applyFont="1" applyFill="1" applyBorder="1" applyAlignment="1"/>
    <xf numFmtId="0" fontId="6" fillId="6" borderId="4" xfId="4" quotePrefix="1" applyNumberFormat="1" applyFont="1" applyFill="1" applyBorder="1" applyAlignment="1"/>
    <xf numFmtId="0" fontId="6" fillId="6" borderId="5" xfId="4" quotePrefix="1" applyNumberFormat="1" applyFont="1" applyFill="1" applyBorder="1" applyAlignment="1"/>
    <xf numFmtId="0" fontId="13" fillId="0" borderId="0" xfId="4" applyFont="1" applyAlignment="1">
      <alignment horizontal="right" wrapText="1"/>
    </xf>
    <xf numFmtId="0" fontId="22" fillId="0" borderId="13" xfId="5" applyFont="1" applyFill="1" applyBorder="1" applyAlignment="1">
      <alignment horizontal="left" vertical="center" wrapText="1" indent="1"/>
    </xf>
    <xf numFmtId="0" fontId="23" fillId="0" borderId="13" xfId="5" applyFont="1" applyFill="1" applyBorder="1" applyAlignment="1">
      <alignment horizontal="left" vertical="center" wrapText="1" indent="1"/>
    </xf>
    <xf numFmtId="0" fontId="18" fillId="0" borderId="0" xfId="5" applyFill="1"/>
    <xf numFmtId="0" fontId="18" fillId="0" borderId="0" xfId="5"/>
    <xf numFmtId="15" fontId="23" fillId="0" borderId="13" xfId="5" applyNumberFormat="1" applyFont="1" applyFill="1" applyBorder="1" applyAlignment="1">
      <alignment horizontal="left" vertical="center" wrapText="1" indent="1"/>
    </xf>
    <xf numFmtId="0" fontId="24" fillId="0" borderId="0" xfId="5" applyFont="1" applyFill="1" applyAlignment="1">
      <alignment vertical="center"/>
    </xf>
    <xf numFmtId="0" fontId="22" fillId="17" borderId="13" xfId="5" applyFont="1" applyFill="1" applyBorder="1" applyAlignment="1">
      <alignment horizontal="left" vertical="center" wrapText="1" indent="1"/>
    </xf>
    <xf numFmtId="0" fontId="22" fillId="0" borderId="13" xfId="5" applyFont="1" applyFill="1" applyBorder="1" applyAlignment="1">
      <alignment vertical="center" wrapText="1"/>
    </xf>
    <xf numFmtId="0" fontId="25" fillId="0" borderId="13" xfId="5" applyFont="1" applyFill="1" applyBorder="1" applyAlignment="1">
      <alignment horizontal="left" vertical="center" wrapText="1" indent="1"/>
    </xf>
    <xf numFmtId="0" fontId="25" fillId="0" borderId="37" xfId="5" applyFont="1" applyFill="1" applyBorder="1" applyAlignment="1">
      <alignment horizontal="left" vertical="center" wrapText="1" indent="1"/>
    </xf>
    <xf numFmtId="0" fontId="23" fillId="0" borderId="37" xfId="5" applyFont="1" applyFill="1" applyBorder="1" applyAlignment="1">
      <alignment vertical="center" wrapText="1"/>
    </xf>
    <xf numFmtId="0" fontId="22" fillId="17" borderId="13" xfId="5" applyFont="1" applyFill="1" applyBorder="1" applyAlignment="1">
      <alignment horizontal="left" vertical="center" wrapText="1"/>
    </xf>
    <xf numFmtId="0" fontId="22" fillId="0" borderId="13" xfId="5" applyFont="1" applyFill="1" applyBorder="1" applyAlignment="1">
      <alignment horizontal="left" vertical="center" wrapText="1"/>
    </xf>
    <xf numFmtId="0" fontId="23" fillId="0" borderId="13" xfId="5" applyFont="1" applyFill="1" applyBorder="1" applyAlignment="1">
      <alignment horizontal="left" vertical="center" wrapText="1"/>
    </xf>
    <xf numFmtId="0" fontId="23" fillId="0" borderId="13" xfId="5" applyFont="1" applyFill="1" applyBorder="1" applyAlignment="1">
      <alignment vertical="center" wrapText="1"/>
    </xf>
    <xf numFmtId="0" fontId="18" fillId="0" borderId="0" xfId="5" applyAlignment="1">
      <alignment horizontal="center"/>
    </xf>
    <xf numFmtId="0" fontId="2" fillId="0" borderId="0" xfId="5" applyFont="1" applyFill="1" applyAlignment="1">
      <alignment horizontal="right"/>
    </xf>
    <xf numFmtId="0" fontId="6" fillId="0" borderId="29" xfId="4" applyFont="1" applyBorder="1"/>
    <xf numFmtId="0" fontId="6" fillId="0" borderId="26" xfId="4" applyFont="1" applyBorder="1"/>
    <xf numFmtId="0" fontId="6" fillId="0" borderId="24" xfId="4" applyFont="1" applyBorder="1"/>
    <xf numFmtId="0" fontId="6" fillId="0" borderId="29" xfId="4" applyFont="1" applyBorder="1" applyAlignment="1"/>
    <xf numFmtId="0" fontId="6" fillId="0" borderId="26" xfId="4" applyFont="1" applyBorder="1" applyAlignment="1"/>
    <xf numFmtId="0" fontId="6" fillId="0" borderId="24" xfId="4" applyFont="1" applyBorder="1" applyAlignment="1"/>
    <xf numFmtId="0" fontId="3" fillId="6" borderId="6" xfId="4" applyFont="1" applyFill="1" applyBorder="1" applyAlignment="1">
      <alignment horizontal="right"/>
    </xf>
    <xf numFmtId="0" fontId="27" fillId="18" borderId="13" xfId="6" applyFont="1" applyFill="1" applyBorder="1" applyAlignment="1">
      <alignment vertical="top" wrapText="1"/>
    </xf>
    <xf numFmtId="0" fontId="24" fillId="0" borderId="0" xfId="6" applyFont="1" applyAlignment="1">
      <alignment vertical="top"/>
    </xf>
    <xf numFmtId="0" fontId="24" fillId="18" borderId="13" xfId="6" applyFont="1" applyFill="1" applyBorder="1" applyAlignment="1">
      <alignment vertical="top" wrapText="1"/>
    </xf>
    <xf numFmtId="0" fontId="28" fillId="0" borderId="0" xfId="6" applyFont="1" applyAlignment="1">
      <alignment vertical="top"/>
    </xf>
    <xf numFmtId="0" fontId="24" fillId="0" borderId="13" xfId="6" applyFont="1" applyBorder="1" applyAlignment="1">
      <alignment vertical="top" wrapText="1"/>
    </xf>
    <xf numFmtId="0" fontId="17" fillId="0" borderId="13" xfId="6" applyFont="1" applyBorder="1" applyAlignment="1">
      <alignment vertical="top" wrapText="1"/>
    </xf>
    <xf numFmtId="0" fontId="24" fillId="19" borderId="38" xfId="6" applyFont="1" applyFill="1" applyBorder="1" applyAlignment="1">
      <alignment vertical="top" wrapText="1"/>
    </xf>
    <xf numFmtId="0" fontId="24" fillId="19" borderId="39" xfId="6" applyFont="1" applyFill="1" applyBorder="1" applyAlignment="1">
      <alignment vertical="top" wrapText="1"/>
    </xf>
    <xf numFmtId="0" fontId="24" fillId="19" borderId="12" xfId="6" applyFont="1" applyFill="1" applyBorder="1" applyAlignment="1">
      <alignment vertical="top" wrapText="1"/>
    </xf>
    <xf numFmtId="0" fontId="29" fillId="0" borderId="0" xfId="6" applyFont="1" applyAlignment="1">
      <alignment vertical="top"/>
    </xf>
    <xf numFmtId="0" fontId="17" fillId="0" borderId="0" xfId="6" applyFont="1" applyAlignment="1">
      <alignment vertical="top"/>
    </xf>
    <xf numFmtId="0" fontId="19" fillId="11" borderId="9" xfId="4" applyFont="1" applyFill="1" applyBorder="1" applyAlignment="1">
      <alignment horizontal="left" wrapText="1"/>
    </xf>
    <xf numFmtId="0" fontId="6" fillId="0" borderId="0" xfId="4" applyFont="1" applyAlignment="1">
      <alignment horizontal="center" wrapText="1"/>
    </xf>
    <xf numFmtId="0" fontId="24" fillId="0" borderId="38" xfId="6" applyFont="1" applyBorder="1" applyAlignment="1">
      <alignment vertical="top" wrapText="1"/>
    </xf>
    <xf numFmtId="0" fontId="24" fillId="0" borderId="12" xfId="6" applyFont="1" applyBorder="1" applyAlignment="1">
      <alignment vertical="top" wrapText="1"/>
    </xf>
    <xf numFmtId="0" fontId="24" fillId="19" borderId="24" xfId="6" applyFont="1" applyFill="1" applyBorder="1" applyAlignment="1">
      <alignment vertical="top" wrapText="1"/>
    </xf>
    <xf numFmtId="0" fontId="17" fillId="19" borderId="24" xfId="6" applyFont="1" applyFill="1" applyBorder="1" applyAlignment="1">
      <alignment vertical="top" wrapText="1"/>
    </xf>
    <xf numFmtId="0" fontId="24" fillId="19" borderId="41" xfId="6" applyFont="1" applyFill="1" applyBorder="1" applyAlignment="1">
      <alignment vertical="top" wrapText="1"/>
    </xf>
    <xf numFmtId="0" fontId="24" fillId="0" borderId="41" xfId="6" applyFont="1" applyBorder="1" applyAlignment="1">
      <alignment vertical="top" wrapText="1"/>
    </xf>
    <xf numFmtId="0" fontId="24" fillId="0" borderId="40" xfId="6" applyFont="1" applyFill="1" applyBorder="1" applyAlignment="1">
      <alignment vertical="top" wrapText="1"/>
    </xf>
    <xf numFmtId="0" fontId="17" fillId="0" borderId="40" xfId="6" applyFont="1" applyFill="1" applyBorder="1" applyAlignment="1">
      <alignment vertical="top" wrapText="1"/>
    </xf>
    <xf numFmtId="0" fontId="28" fillId="0" borderId="0" xfId="6" applyFont="1" applyFill="1" applyAlignment="1">
      <alignment vertical="top"/>
    </xf>
    <xf numFmtId="0" fontId="24" fillId="0" borderId="0" xfId="6" applyFont="1" applyFill="1" applyAlignment="1">
      <alignment vertical="top"/>
    </xf>
    <xf numFmtId="0" fontId="24" fillId="0" borderId="0" xfId="6" applyFont="1" applyFill="1" applyBorder="1" applyAlignment="1">
      <alignment vertical="top" wrapText="1"/>
    </xf>
    <xf numFmtId="0" fontId="17" fillId="0" borderId="0" xfId="6" applyFont="1" applyFill="1" applyBorder="1" applyAlignment="1">
      <alignment vertical="top" wrapText="1"/>
    </xf>
    <xf numFmtId="0" fontId="24" fillId="0" borderId="13" xfId="6" applyFont="1" applyBorder="1" applyAlignment="1">
      <alignment vertical="top" wrapText="1"/>
    </xf>
    <xf numFmtId="0" fontId="6" fillId="0" borderId="0" xfId="4" applyFont="1" applyFill="1"/>
    <xf numFmtId="0" fontId="6" fillId="0" borderId="0" xfId="4" applyFont="1" applyFill="1" applyAlignment="1">
      <alignment horizontal="center"/>
    </xf>
    <xf numFmtId="0" fontId="13" fillId="0" borderId="0" xfId="4" applyFont="1" applyFill="1" applyAlignment="1">
      <alignment wrapText="1"/>
    </xf>
    <xf numFmtId="0" fontId="13" fillId="0" borderId="0" xfId="4" applyFont="1" applyFill="1" applyAlignment="1">
      <alignment horizontal="center"/>
    </xf>
    <xf numFmtId="0" fontId="6" fillId="0" borderId="0" xfId="4" applyFont="1" applyFill="1" applyAlignment="1">
      <alignment wrapText="1"/>
    </xf>
    <xf numFmtId="0" fontId="3" fillId="0" borderId="0" xfId="0" applyFont="1" applyFill="1" applyBorder="1"/>
    <xf numFmtId="0" fontId="3" fillId="2" borderId="0" xfId="0" applyFont="1" applyFill="1" applyBorder="1"/>
    <xf numFmtId="0" fontId="4" fillId="2" borderId="0" xfId="0" applyFont="1" applyFill="1" applyBorder="1"/>
    <xf numFmtId="0" fontId="19" fillId="14" borderId="0" xfId="0" applyFont="1" applyFill="1" applyBorder="1"/>
    <xf numFmtId="164" fontId="19" fillId="14" borderId="0" xfId="0" applyNumberFormat="1" applyFont="1" applyFill="1" applyBorder="1"/>
    <xf numFmtId="2" fontId="19" fillId="14" borderId="0" xfId="0" applyNumberFormat="1" applyFont="1" applyFill="1" applyBorder="1" applyAlignment="1">
      <alignment horizontal="left"/>
    </xf>
    <xf numFmtId="0" fontId="7" fillId="2" borderId="0" xfId="0" applyFont="1" applyFill="1" applyBorder="1" applyAlignment="1">
      <alignment horizontal="left"/>
    </xf>
    <xf numFmtId="0" fontId="3" fillId="3" borderId="0" xfId="0" applyFont="1" applyFill="1" applyBorder="1"/>
    <xf numFmtId="2" fontId="3" fillId="5" borderId="0" xfId="0" applyNumberFormat="1" applyFont="1" applyFill="1" applyBorder="1"/>
    <xf numFmtId="164" fontId="3" fillId="5" borderId="0" xfId="0" applyNumberFormat="1" applyFont="1" applyFill="1" applyBorder="1"/>
    <xf numFmtId="164" fontId="3" fillId="0" borderId="0" xfId="0" applyNumberFormat="1" applyFont="1" applyFill="1" applyBorder="1"/>
    <xf numFmtId="2" fontId="3" fillId="0" borderId="0" xfId="0" applyNumberFormat="1" applyFont="1" applyFill="1" applyBorder="1"/>
    <xf numFmtId="0" fontId="7" fillId="0" borderId="0" xfId="0" applyFont="1" applyFill="1" applyBorder="1"/>
    <xf numFmtId="0" fontId="8" fillId="0" borderId="0" xfId="0" applyFont="1" applyFill="1" applyBorder="1"/>
    <xf numFmtId="0" fontId="3" fillId="0" borderId="0" xfId="0" applyFont="1" applyFill="1" applyBorder="1" applyAlignment="1">
      <alignment horizontal="center"/>
    </xf>
    <xf numFmtId="0" fontId="4" fillId="0" borderId="0" xfId="0" applyFont="1" applyFill="1" applyBorder="1"/>
    <xf numFmtId="0" fontId="19" fillId="11" borderId="36" xfId="4" applyNumberFormat="1" applyFont="1" applyFill="1" applyBorder="1" applyAlignment="1">
      <alignment horizontal="left" wrapText="1"/>
    </xf>
    <xf numFmtId="0" fontId="19" fillId="11" borderId="11" xfId="4" applyNumberFormat="1" applyFont="1" applyFill="1" applyBorder="1" applyAlignment="1">
      <alignment horizontal="left"/>
    </xf>
    <xf numFmtId="0" fontId="19" fillId="11" borderId="23" xfId="4" applyNumberFormat="1" applyFont="1" applyFill="1" applyBorder="1" applyAlignment="1">
      <alignment horizontal="left"/>
    </xf>
    <xf numFmtId="0" fontId="8" fillId="0" borderId="0" xfId="1" applyFont="1" applyFill="1" applyBorder="1" applyAlignment="1" applyProtection="1"/>
    <xf numFmtId="0" fontId="24" fillId="0" borderId="13" xfId="6" applyFont="1" applyBorder="1" applyAlignment="1">
      <alignment vertical="top" wrapText="1"/>
    </xf>
    <xf numFmtId="0" fontId="24" fillId="0" borderId="24" xfId="6" applyFont="1" applyBorder="1" applyAlignment="1">
      <alignment vertical="top" wrapText="1"/>
    </xf>
    <xf numFmtId="0" fontId="24" fillId="0" borderId="29" xfId="6" applyFont="1" applyBorder="1" applyAlignment="1">
      <alignment vertical="top" wrapText="1"/>
    </xf>
    <xf numFmtId="0" fontId="24" fillId="0" borderId="26" xfId="6" applyFont="1" applyBorder="1" applyAlignment="1">
      <alignment vertical="top" wrapText="1"/>
    </xf>
    <xf numFmtId="0" fontId="27" fillId="18" borderId="29" xfId="6" applyFont="1" applyFill="1" applyBorder="1" applyAlignment="1">
      <alignment vertical="top" wrapText="1"/>
    </xf>
    <xf numFmtId="0" fontId="26" fillId="0" borderId="26" xfId="6" applyFont="1" applyBorder="1" applyAlignment="1">
      <alignment vertical="top" wrapText="1"/>
    </xf>
    <xf numFmtId="0" fontId="26" fillId="0" borderId="24" xfId="6" applyFont="1" applyBorder="1" applyAlignment="1">
      <alignment vertical="top" wrapText="1"/>
    </xf>
  </cellXfs>
  <cellStyles count="7">
    <cellStyle name="Hyperlink" xfId="1" builtinId="8"/>
    <cellStyle name="Normal 2" xfId="2"/>
    <cellStyle name="Normal 3" xfId="3"/>
    <cellStyle name="Normal 4" xfId="4"/>
    <cellStyle name="Standaard" xfId="0" builtinId="0"/>
    <cellStyle name="Standaard 2" xfId="5"/>
    <cellStyle name="Standaard 3" xfId="6"/>
  </cellStyles>
  <dxfs count="32">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ont>
        <condense val="0"/>
        <extend val="0"/>
        <color indexed="22"/>
      </font>
    </dxf>
    <dxf>
      <font>
        <condense val="0"/>
        <extend val="0"/>
        <color indexed="22"/>
      </font>
    </dxf>
    <dxf>
      <fill>
        <patternFill>
          <bgColor indexed="41"/>
        </patternFill>
      </fill>
    </dxf>
    <dxf>
      <fill>
        <patternFill>
          <bgColor indexed="10"/>
        </patternFill>
      </fill>
    </dxf>
    <dxf>
      <fill>
        <patternFill>
          <bgColor indexed="52"/>
        </patternFill>
      </fill>
    </dxf>
    <dxf>
      <fill>
        <patternFill>
          <bgColor indexed="11"/>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D20"/>
  <sheetViews>
    <sheetView tabSelected="1" workbookViewId="0"/>
  </sheetViews>
  <sheetFormatPr defaultRowHeight="15"/>
  <cols>
    <col min="1" max="1" width="23.7109375" style="113" customWidth="1"/>
    <col min="2" max="2" width="24.5703125" style="125" customWidth="1"/>
    <col min="3" max="3" width="17.85546875" style="113" customWidth="1"/>
    <col min="4" max="4" width="18.42578125" style="113" customWidth="1"/>
    <col min="5" max="16384" width="9.140625" style="113"/>
  </cols>
  <sheetData>
    <row r="1" spans="1:4">
      <c r="A1" s="110" t="s">
        <v>686</v>
      </c>
      <c r="B1" s="111" t="s">
        <v>992</v>
      </c>
      <c r="C1" s="112"/>
      <c r="D1" s="112"/>
    </row>
    <row r="2" spans="1:4">
      <c r="A2" s="110" t="s">
        <v>687</v>
      </c>
      <c r="B2" s="111" t="s">
        <v>993</v>
      </c>
      <c r="D2" s="112"/>
    </row>
    <row r="3" spans="1:4">
      <c r="A3" s="110" t="s">
        <v>688</v>
      </c>
      <c r="B3" s="114"/>
      <c r="C3" s="126"/>
      <c r="D3" s="112"/>
    </row>
    <row r="4" spans="1:4">
      <c r="A4" s="110" t="s">
        <v>689</v>
      </c>
      <c r="B4" s="111"/>
      <c r="C4" s="112"/>
      <c r="D4" s="112"/>
    </row>
    <row r="5" spans="1:4">
      <c r="A5" s="110" t="s">
        <v>690</v>
      </c>
      <c r="B5" s="111" t="s">
        <v>691</v>
      </c>
      <c r="C5" s="112"/>
      <c r="D5" s="112"/>
    </row>
    <row r="6" spans="1:4">
      <c r="A6" s="115"/>
      <c r="B6" s="112"/>
      <c r="C6" s="112"/>
      <c r="D6" s="112"/>
    </row>
    <row r="7" spans="1:4">
      <c r="A7" s="116" t="s">
        <v>692</v>
      </c>
      <c r="B7" s="116"/>
      <c r="C7" s="116"/>
      <c r="D7" s="116"/>
    </row>
    <row r="8" spans="1:4">
      <c r="A8" s="110" t="s">
        <v>687</v>
      </c>
      <c r="B8" s="117" t="s">
        <v>688</v>
      </c>
      <c r="C8" s="117" t="s">
        <v>689</v>
      </c>
      <c r="D8" s="117" t="s">
        <v>693</v>
      </c>
    </row>
    <row r="9" spans="1:4">
      <c r="A9" s="111"/>
      <c r="B9" s="114"/>
      <c r="C9" s="111"/>
      <c r="D9" s="111"/>
    </row>
    <row r="10" spans="1:4">
      <c r="A10" s="118"/>
      <c r="B10" s="114"/>
      <c r="C10" s="111"/>
      <c r="D10" s="111"/>
    </row>
    <row r="11" spans="1:4">
      <c r="A11" s="118"/>
      <c r="B11" s="114"/>
      <c r="C11" s="111"/>
      <c r="D11" s="111"/>
    </row>
    <row r="12" spans="1:4" ht="15.75" thickBot="1">
      <c r="A12" s="119"/>
      <c r="B12" s="120"/>
      <c r="C12" s="120"/>
      <c r="D12" s="120"/>
    </row>
    <row r="13" spans="1:4">
      <c r="A13" s="115"/>
      <c r="B13" s="112"/>
      <c r="C13" s="112"/>
      <c r="D13" s="112"/>
    </row>
    <row r="14" spans="1:4">
      <c r="A14" s="121" t="s">
        <v>694</v>
      </c>
      <c r="B14" s="121"/>
      <c r="C14" s="121"/>
      <c r="D14" s="121"/>
    </row>
    <row r="15" spans="1:4">
      <c r="A15" s="122" t="s">
        <v>687</v>
      </c>
      <c r="B15" s="122" t="s">
        <v>688</v>
      </c>
      <c r="C15" s="122" t="s">
        <v>695</v>
      </c>
      <c r="D15" s="122" t="s">
        <v>693</v>
      </c>
    </row>
    <row r="16" spans="1:4">
      <c r="A16" s="118"/>
      <c r="B16" s="114"/>
      <c r="C16" s="111"/>
      <c r="D16" s="111"/>
    </row>
    <row r="17" spans="1:4">
      <c r="A17" s="118"/>
      <c r="B17" s="114"/>
      <c r="C17" s="111"/>
      <c r="D17" s="111"/>
    </row>
    <row r="18" spans="1:4">
      <c r="A18" s="123"/>
      <c r="B18" s="123"/>
      <c r="C18" s="111"/>
      <c r="D18" s="111"/>
    </row>
    <row r="19" spans="1:4">
      <c r="A19" s="124"/>
      <c r="B19" s="124"/>
      <c r="C19" s="111"/>
      <c r="D19" s="111"/>
    </row>
    <row r="20" spans="1:4">
      <c r="A20" s="111"/>
      <c r="B20" s="124"/>
      <c r="C20" s="111"/>
      <c r="D20" s="1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C000"/>
    <pageSetUpPr fitToPage="1"/>
  </sheetPr>
  <dimension ref="A1:W102"/>
  <sheetViews>
    <sheetView showZeros="0" zoomScaleNormal="100" workbookViewId="0">
      <pane xSplit="3" ySplit="4" topLeftCell="D5" activePane="bottomRight" state="frozen"/>
      <selection activeCell="C1" sqref="C1"/>
      <selection pane="topRight" activeCell="D1" sqref="D1"/>
      <selection pane="bottomLeft" activeCell="C5" sqref="C5"/>
      <selection pane="bottomRight" activeCell="C1" sqref="C1"/>
    </sheetView>
  </sheetViews>
  <sheetFormatPr defaultRowHeight="12.75"/>
  <cols>
    <col min="1" max="1" width="1.85546875" style="160" hidden="1" customWidth="1"/>
    <col min="2" max="2" width="5.5703125" style="160" hidden="1" customWidth="1"/>
    <col min="3" max="3" width="3.140625" style="160" bestFit="1" customWidth="1"/>
    <col min="4" max="4" width="4" style="161" bestFit="1" customWidth="1"/>
    <col min="5" max="5" width="72" style="162" customWidth="1"/>
    <col min="6" max="8" width="4.42578125" style="163" customWidth="1"/>
    <col min="9" max="9" width="7.140625" style="161" customWidth="1"/>
    <col min="10" max="10" width="7.28515625" style="161" customWidth="1"/>
    <col min="11" max="12" width="10.7109375" style="161" hidden="1" customWidth="1"/>
    <col min="13" max="13" width="7.7109375" style="161" customWidth="1"/>
    <col min="14" max="14" width="11.42578125" style="161" customWidth="1" collapsed="1"/>
    <col min="15" max="15" width="45.5703125" style="164" customWidth="1"/>
    <col min="16" max="16" width="18.85546875" style="160" customWidth="1"/>
    <col min="17" max="17" width="7.85546875" style="160" customWidth="1"/>
    <col min="18" max="18" width="5" style="160" customWidth="1"/>
    <col min="19" max="19" width="7.42578125" style="160" customWidth="1"/>
    <col min="20" max="20" width="4.42578125" style="160" customWidth="1"/>
    <col min="21" max="21" width="16.5703125" style="160" bestFit="1" customWidth="1"/>
    <col min="22" max="22" width="26" style="160" bestFit="1" customWidth="1"/>
    <col min="23" max="23" width="13.85546875" style="160" bestFit="1" customWidth="1"/>
    <col min="24" max="16384" width="9.140625" style="160"/>
  </cols>
  <sheetData>
    <row r="1" spans="2:23" s="6" customFormat="1" ht="16.5" thickBot="1">
      <c r="D1" s="7">
        <v>1</v>
      </c>
      <c r="E1" s="70"/>
      <c r="F1" s="53"/>
      <c r="G1" s="53"/>
      <c r="H1" s="53"/>
      <c r="I1" s="7">
        <v>2</v>
      </c>
      <c r="J1" s="7">
        <v>3</v>
      </c>
      <c r="K1" s="7"/>
      <c r="L1" s="7"/>
      <c r="M1" s="7"/>
      <c r="N1" s="7">
        <v>5</v>
      </c>
      <c r="O1" s="146">
        <v>4</v>
      </c>
    </row>
    <row r="2" spans="2:23" s="94" customFormat="1" ht="12" thickBot="1">
      <c r="D2" s="7"/>
      <c r="E2" s="87" t="s">
        <v>643</v>
      </c>
      <c r="F2" s="88"/>
      <c r="G2" s="88"/>
      <c r="H2" s="88"/>
      <c r="I2" s="88"/>
      <c r="J2" s="88"/>
      <c r="K2" s="88"/>
      <c r="L2" s="88"/>
      <c r="M2" s="89"/>
      <c r="N2" s="87" t="s">
        <v>635</v>
      </c>
      <c r="O2" s="89"/>
      <c r="P2" s="95"/>
    </row>
    <row r="3" spans="2:23" s="6" customFormat="1" ht="23.25" thickBot="1">
      <c r="B3" s="8" t="s">
        <v>561</v>
      </c>
      <c r="C3" s="41" t="s">
        <v>342</v>
      </c>
      <c r="D3" s="42" t="s">
        <v>562</v>
      </c>
      <c r="E3" s="71" t="s">
        <v>642</v>
      </c>
      <c r="F3" s="181" t="s">
        <v>996</v>
      </c>
      <c r="G3" s="182"/>
      <c r="H3" s="183"/>
      <c r="I3" s="67" t="s">
        <v>634</v>
      </c>
      <c r="J3" s="67" t="s">
        <v>563</v>
      </c>
      <c r="K3" s="71" t="s">
        <v>684</v>
      </c>
      <c r="L3" s="71" t="s">
        <v>685</v>
      </c>
      <c r="M3" s="81" t="s">
        <v>637</v>
      </c>
      <c r="N3" s="40" t="s">
        <v>636</v>
      </c>
      <c r="O3" s="145" t="s">
        <v>995</v>
      </c>
      <c r="Q3" s="127" t="s">
        <v>674</v>
      </c>
      <c r="R3" s="128" t="s">
        <v>673</v>
      </c>
      <c r="S3" s="129" t="s">
        <v>672</v>
      </c>
    </row>
    <row r="4" spans="2:23" s="94" customFormat="1" ht="13.5" thickBot="1">
      <c r="B4" s="96"/>
      <c r="C4" s="90"/>
      <c r="D4" s="91"/>
      <c r="E4" s="72" t="s">
        <v>638</v>
      </c>
      <c r="F4" s="52" t="s">
        <v>653</v>
      </c>
      <c r="G4" s="52" t="s">
        <v>654</v>
      </c>
      <c r="H4" s="52" t="s">
        <v>655</v>
      </c>
      <c r="I4" s="51"/>
      <c r="J4" s="51"/>
      <c r="K4" s="51"/>
      <c r="L4" s="51"/>
      <c r="M4" s="51"/>
      <c r="N4" s="51"/>
      <c r="O4" s="77"/>
      <c r="Q4" s="103"/>
    </row>
    <row r="5" spans="2:23" s="94" customFormat="1" ht="11.25">
      <c r="B5" s="99" t="s">
        <v>564</v>
      </c>
      <c r="C5" s="100">
        <v>1</v>
      </c>
      <c r="D5" s="43" t="s">
        <v>565</v>
      </c>
      <c r="E5" s="73" t="s">
        <v>484</v>
      </c>
      <c r="F5" s="54" t="s">
        <v>663</v>
      </c>
      <c r="G5" s="54" t="s">
        <v>662</v>
      </c>
      <c r="H5" s="54" t="s">
        <v>663</v>
      </c>
      <c r="I5" s="11"/>
      <c r="J5" s="11"/>
      <c r="K5" s="12">
        <f>+IF(I5="Laag",1,IF(I5="Midden",2,IF(I5="Hoog",3,0)))</f>
        <v>0</v>
      </c>
      <c r="L5" s="12">
        <f>+IF(J5="Laag",1,IF(J5="Midden",2,IF(J5="Hoog",3,0)))</f>
        <v>0</v>
      </c>
      <c r="M5" s="18">
        <f t="shared" ref="M5:M15" si="0">+K5*L5</f>
        <v>0</v>
      </c>
      <c r="N5" s="14"/>
      <c r="O5" s="78"/>
      <c r="Q5" s="130" t="s">
        <v>675</v>
      </c>
      <c r="R5" s="131" t="s">
        <v>676</v>
      </c>
      <c r="S5" s="131" t="s">
        <v>677</v>
      </c>
      <c r="T5" s="132" t="s">
        <v>678</v>
      </c>
    </row>
    <row r="6" spans="2:23" s="94" customFormat="1" ht="12" thickBot="1">
      <c r="B6" s="101" t="s">
        <v>566</v>
      </c>
      <c r="C6" s="100">
        <f t="shared" ref="C6:C15" si="1">+C5+1</f>
        <v>2</v>
      </c>
      <c r="D6" s="44" t="s">
        <v>565</v>
      </c>
      <c r="E6" s="73" t="s">
        <v>485</v>
      </c>
      <c r="F6" s="54" t="s">
        <v>663</v>
      </c>
      <c r="G6" s="54" t="s">
        <v>662</v>
      </c>
      <c r="H6" s="54" t="s">
        <v>663</v>
      </c>
      <c r="I6" s="11"/>
      <c r="J6" s="11"/>
      <c r="K6" s="12">
        <f t="shared" ref="K6:K15" si="2">+IF(I6="Laag",1,IF(I6="Midden",2,IF(I6="Hoog",3,0)))</f>
        <v>0</v>
      </c>
      <c r="L6" s="12">
        <f t="shared" ref="L6:L71" si="3">+IF(J6="Laag",1,IF(J6="Midden",2,IF(J6="Hoog",3,0)))</f>
        <v>0</v>
      </c>
      <c r="M6" s="13">
        <f t="shared" si="0"/>
        <v>0</v>
      </c>
      <c r="N6" s="14"/>
      <c r="O6" s="78"/>
      <c r="Q6" s="130" t="s">
        <v>565</v>
      </c>
      <c r="R6" s="132"/>
    </row>
    <row r="7" spans="2:23" s="94" customFormat="1" ht="12" thickBot="1">
      <c r="B7" s="101" t="s">
        <v>567</v>
      </c>
      <c r="C7" s="102">
        <f t="shared" si="1"/>
        <v>3</v>
      </c>
      <c r="D7" s="44" t="s">
        <v>565</v>
      </c>
      <c r="E7" s="73" t="s">
        <v>486</v>
      </c>
      <c r="F7" s="54" t="s">
        <v>568</v>
      </c>
      <c r="G7" s="54" t="s">
        <v>662</v>
      </c>
      <c r="H7" s="54" t="s">
        <v>663</v>
      </c>
      <c r="I7" s="11"/>
      <c r="J7" s="11"/>
      <c r="K7" s="12">
        <f t="shared" si="2"/>
        <v>0</v>
      </c>
      <c r="L7" s="12">
        <f t="shared" si="3"/>
        <v>0</v>
      </c>
      <c r="M7" s="15">
        <f t="shared" si="0"/>
        <v>0</v>
      </c>
      <c r="N7" s="14"/>
      <c r="O7" s="68"/>
      <c r="P7" s="103" t="s">
        <v>568</v>
      </c>
      <c r="Q7" s="17" t="s">
        <v>568</v>
      </c>
      <c r="R7" s="133" t="s">
        <v>634</v>
      </c>
      <c r="S7" s="92"/>
      <c r="T7" s="93"/>
    </row>
    <row r="8" spans="2:23" s="94" customFormat="1" ht="12" thickBot="1">
      <c r="B8" s="101" t="s">
        <v>569</v>
      </c>
      <c r="C8" s="102">
        <f t="shared" si="1"/>
        <v>4</v>
      </c>
      <c r="D8" s="44" t="s">
        <v>565</v>
      </c>
      <c r="E8" s="73" t="s">
        <v>487</v>
      </c>
      <c r="F8" s="54"/>
      <c r="G8" s="54" t="s">
        <v>662</v>
      </c>
      <c r="H8" s="54" t="s">
        <v>663</v>
      </c>
      <c r="I8" s="11"/>
      <c r="J8" s="11"/>
      <c r="K8" s="12">
        <f t="shared" si="2"/>
        <v>0</v>
      </c>
      <c r="L8" s="12">
        <f t="shared" si="3"/>
        <v>0</v>
      </c>
      <c r="M8" s="18">
        <f t="shared" si="0"/>
        <v>0</v>
      </c>
      <c r="N8" s="14"/>
      <c r="O8" s="68"/>
      <c r="P8" s="103" t="s">
        <v>568</v>
      </c>
      <c r="Q8" s="19" t="s">
        <v>563</v>
      </c>
      <c r="R8" s="20" t="s">
        <v>672</v>
      </c>
      <c r="S8" s="10" t="s">
        <v>673</v>
      </c>
      <c r="T8" s="9" t="s">
        <v>674</v>
      </c>
      <c r="U8" s="104"/>
    </row>
    <row r="9" spans="2:23" s="94" customFormat="1" ht="11.25">
      <c r="B9" s="101" t="s">
        <v>570</v>
      </c>
      <c r="C9" s="102">
        <f t="shared" si="1"/>
        <v>5</v>
      </c>
      <c r="D9" s="44" t="s">
        <v>565</v>
      </c>
      <c r="E9" s="73" t="s">
        <v>488</v>
      </c>
      <c r="F9" s="54" t="s">
        <v>663</v>
      </c>
      <c r="G9" s="54" t="s">
        <v>662</v>
      </c>
      <c r="H9" s="54" t="s">
        <v>663</v>
      </c>
      <c r="I9" s="11"/>
      <c r="J9" s="11"/>
      <c r="K9" s="12">
        <f t="shared" si="2"/>
        <v>0</v>
      </c>
      <c r="L9" s="12">
        <f t="shared" si="3"/>
        <v>0</v>
      </c>
      <c r="M9" s="18">
        <f t="shared" si="0"/>
        <v>0</v>
      </c>
      <c r="N9" s="14"/>
      <c r="O9" s="69"/>
      <c r="P9" s="103"/>
      <c r="Q9" s="22" t="s">
        <v>672</v>
      </c>
      <c r="R9" s="23">
        <f>3*3</f>
        <v>9</v>
      </c>
      <c r="S9" s="24">
        <f>3*2</f>
        <v>6</v>
      </c>
      <c r="T9" s="25">
        <f>3*1</f>
        <v>3</v>
      </c>
      <c r="U9" s="104"/>
    </row>
    <row r="10" spans="2:23" s="94" customFormat="1" ht="11.25">
      <c r="B10" s="101" t="s">
        <v>571</v>
      </c>
      <c r="C10" s="102">
        <f t="shared" si="1"/>
        <v>6</v>
      </c>
      <c r="D10" s="44" t="s">
        <v>565</v>
      </c>
      <c r="E10" s="73" t="s">
        <v>489</v>
      </c>
      <c r="F10" s="54" t="s">
        <v>662</v>
      </c>
      <c r="G10" s="54" t="s">
        <v>662</v>
      </c>
      <c r="H10" s="54" t="s">
        <v>662</v>
      </c>
      <c r="I10" s="11"/>
      <c r="J10" s="11"/>
      <c r="K10" s="12">
        <f t="shared" si="2"/>
        <v>0</v>
      </c>
      <c r="L10" s="12">
        <f t="shared" si="3"/>
        <v>0</v>
      </c>
      <c r="M10" s="18">
        <f t="shared" si="0"/>
        <v>0</v>
      </c>
      <c r="N10" s="14"/>
      <c r="O10" s="69"/>
      <c r="P10" s="103"/>
      <c r="Q10" s="22" t="s">
        <v>673</v>
      </c>
      <c r="R10" s="23">
        <f>2*3</f>
        <v>6</v>
      </c>
      <c r="S10" s="26">
        <f>2*2</f>
        <v>4</v>
      </c>
      <c r="T10" s="27">
        <f>2*1</f>
        <v>2</v>
      </c>
      <c r="U10" s="104"/>
    </row>
    <row r="11" spans="2:23" s="94" customFormat="1" ht="12" thickBot="1">
      <c r="B11" s="101" t="s">
        <v>572</v>
      </c>
      <c r="C11" s="102">
        <f t="shared" si="1"/>
        <v>7</v>
      </c>
      <c r="D11" s="44" t="s">
        <v>565</v>
      </c>
      <c r="E11" s="73" t="s">
        <v>490</v>
      </c>
      <c r="F11" s="54" t="s">
        <v>663</v>
      </c>
      <c r="G11" s="54" t="s">
        <v>662</v>
      </c>
      <c r="H11" s="54" t="s">
        <v>663</v>
      </c>
      <c r="I11" s="11"/>
      <c r="J11" s="11"/>
      <c r="K11" s="12">
        <f t="shared" si="2"/>
        <v>0</v>
      </c>
      <c r="L11" s="12">
        <f t="shared" si="3"/>
        <v>0</v>
      </c>
      <c r="M11" s="18">
        <f t="shared" si="0"/>
        <v>0</v>
      </c>
      <c r="N11" s="14"/>
      <c r="O11" s="69"/>
      <c r="P11" s="103"/>
      <c r="Q11" s="28" t="s">
        <v>674</v>
      </c>
      <c r="R11" s="29">
        <f>1*3</f>
        <v>3</v>
      </c>
      <c r="S11" s="30">
        <f>1*2</f>
        <v>2</v>
      </c>
      <c r="T11" s="31">
        <f>1*1</f>
        <v>1</v>
      </c>
      <c r="U11" s="104"/>
      <c r="W11" s="104"/>
    </row>
    <row r="12" spans="2:23" s="94" customFormat="1" ht="11.25">
      <c r="B12" s="101" t="s">
        <v>573</v>
      </c>
      <c r="C12" s="102">
        <f t="shared" si="1"/>
        <v>8</v>
      </c>
      <c r="D12" s="44" t="s">
        <v>565</v>
      </c>
      <c r="E12" s="73" t="s">
        <v>491</v>
      </c>
      <c r="F12" s="54" t="s">
        <v>663</v>
      </c>
      <c r="G12" s="54" t="s">
        <v>662</v>
      </c>
      <c r="H12" s="54" t="s">
        <v>663</v>
      </c>
      <c r="I12" s="11"/>
      <c r="J12" s="11"/>
      <c r="K12" s="12">
        <f t="shared" si="2"/>
        <v>0</v>
      </c>
      <c r="L12" s="12">
        <f t="shared" si="3"/>
        <v>0</v>
      </c>
      <c r="M12" s="18">
        <f t="shared" si="0"/>
        <v>0</v>
      </c>
      <c r="N12" s="14"/>
      <c r="O12" s="69"/>
      <c r="P12" s="103"/>
    </row>
    <row r="13" spans="2:23" s="94" customFormat="1" ht="11.25">
      <c r="B13" s="101"/>
      <c r="C13" s="102">
        <f t="shared" si="1"/>
        <v>9</v>
      </c>
      <c r="D13" s="44" t="s">
        <v>565</v>
      </c>
      <c r="E13" s="73" t="s">
        <v>492</v>
      </c>
      <c r="F13" s="43" t="s">
        <v>663</v>
      </c>
      <c r="G13" s="54" t="s">
        <v>662</v>
      </c>
      <c r="H13" s="54"/>
      <c r="I13" s="11"/>
      <c r="J13" s="11"/>
      <c r="K13" s="12">
        <f t="shared" si="2"/>
        <v>0</v>
      </c>
      <c r="L13" s="12">
        <f t="shared" si="3"/>
        <v>0</v>
      </c>
      <c r="M13" s="18">
        <f t="shared" si="0"/>
        <v>0</v>
      </c>
      <c r="N13" s="14"/>
      <c r="O13" s="68"/>
      <c r="P13" s="103"/>
    </row>
    <row r="14" spans="2:23" s="94" customFormat="1" ht="11.25">
      <c r="B14" s="101" t="s">
        <v>574</v>
      </c>
      <c r="C14" s="102">
        <f t="shared" si="1"/>
        <v>10</v>
      </c>
      <c r="D14" s="44" t="s">
        <v>565</v>
      </c>
      <c r="E14" s="73" t="s">
        <v>493</v>
      </c>
      <c r="F14" s="43" t="s">
        <v>663</v>
      </c>
      <c r="G14" s="43" t="s">
        <v>662</v>
      </c>
      <c r="H14" s="43" t="s">
        <v>663</v>
      </c>
      <c r="I14" s="11"/>
      <c r="J14" s="11"/>
      <c r="K14" s="12">
        <f t="shared" si="2"/>
        <v>0</v>
      </c>
      <c r="L14" s="12">
        <f t="shared" si="3"/>
        <v>0</v>
      </c>
      <c r="M14" s="18">
        <f t="shared" si="0"/>
        <v>0</v>
      </c>
      <c r="N14" s="14"/>
      <c r="O14" s="68"/>
      <c r="P14" s="103"/>
    </row>
    <row r="15" spans="2:23" s="94" customFormat="1" ht="12" thickBot="1">
      <c r="B15" s="101" t="s">
        <v>575</v>
      </c>
      <c r="C15" s="102">
        <f t="shared" si="1"/>
        <v>11</v>
      </c>
      <c r="D15" s="45" t="s">
        <v>565</v>
      </c>
      <c r="E15" s="73" t="s">
        <v>494</v>
      </c>
      <c r="F15" s="43"/>
      <c r="G15" s="43" t="s">
        <v>662</v>
      </c>
      <c r="H15" s="43"/>
      <c r="I15" s="11"/>
      <c r="J15" s="11"/>
      <c r="K15" s="12">
        <f t="shared" si="2"/>
        <v>0</v>
      </c>
      <c r="L15" s="12">
        <f t="shared" si="3"/>
        <v>0</v>
      </c>
      <c r="M15" s="18">
        <f t="shared" si="0"/>
        <v>0</v>
      </c>
      <c r="N15" s="14"/>
      <c r="O15" s="68"/>
      <c r="P15" s="103"/>
    </row>
    <row r="16" spans="2:23" s="94" customFormat="1" ht="11.25">
      <c r="B16" s="96"/>
      <c r="C16" s="82"/>
      <c r="D16" s="83"/>
      <c r="E16" s="84" t="s">
        <v>639</v>
      </c>
      <c r="F16" s="85"/>
      <c r="G16" s="85"/>
      <c r="H16" s="85"/>
      <c r="I16" s="83"/>
      <c r="J16" s="83"/>
      <c r="K16" s="85"/>
      <c r="L16" s="85"/>
      <c r="M16" s="85"/>
      <c r="N16" s="85"/>
      <c r="O16" s="86"/>
      <c r="P16" s="97"/>
      <c r="Q16" s="98"/>
      <c r="R16" s="98"/>
    </row>
    <row r="17" spans="2:18" s="94" customFormat="1" ht="11.25">
      <c r="B17" s="101" t="s">
        <v>576</v>
      </c>
      <c r="C17" s="102">
        <f>+C15+1</f>
        <v>12</v>
      </c>
      <c r="D17" s="44" t="s">
        <v>565</v>
      </c>
      <c r="E17" s="73" t="s">
        <v>495</v>
      </c>
      <c r="F17" s="54" t="s">
        <v>663</v>
      </c>
      <c r="G17" s="54" t="s">
        <v>662</v>
      </c>
      <c r="H17" s="54" t="s">
        <v>663</v>
      </c>
      <c r="I17" s="11"/>
      <c r="J17" s="11"/>
      <c r="K17" s="12">
        <f>+IF(I17="Laag",1,IF(I17="Midden",2,IF(I17="Hoog",3,0)))</f>
        <v>0</v>
      </c>
      <c r="L17" s="12">
        <f t="shared" si="3"/>
        <v>0</v>
      </c>
      <c r="M17" s="18">
        <f>+K17*L17</f>
        <v>0</v>
      </c>
      <c r="N17" s="14"/>
      <c r="O17" s="68"/>
      <c r="P17" s="103"/>
    </row>
    <row r="18" spans="2:18" s="94" customFormat="1" ht="11.25">
      <c r="B18" s="101" t="s">
        <v>577</v>
      </c>
      <c r="C18" s="102">
        <f>+C17+1</f>
        <v>13</v>
      </c>
      <c r="D18" s="44" t="s">
        <v>565</v>
      </c>
      <c r="E18" s="73" t="s">
        <v>496</v>
      </c>
      <c r="F18" s="43" t="s">
        <v>663</v>
      </c>
      <c r="G18" s="54" t="s">
        <v>662</v>
      </c>
      <c r="H18" s="54" t="s">
        <v>568</v>
      </c>
      <c r="I18" s="11"/>
      <c r="J18" s="11"/>
      <c r="K18" s="12">
        <f>+IF(I18="Laag",1,IF(I18="Midden",2,IF(I18="Hoog",3,0)))</f>
        <v>0</v>
      </c>
      <c r="L18" s="12">
        <f t="shared" si="3"/>
        <v>0</v>
      </c>
      <c r="M18" s="18">
        <f>+K18*L18</f>
        <v>0</v>
      </c>
      <c r="N18" s="14"/>
      <c r="O18" s="68"/>
      <c r="P18" s="103"/>
    </row>
    <row r="19" spans="2:18" s="94" customFormat="1" ht="12" thickBot="1">
      <c r="B19" s="101" t="s">
        <v>578</v>
      </c>
      <c r="C19" s="102">
        <f>+C18+1</f>
        <v>14</v>
      </c>
      <c r="D19" s="44" t="s">
        <v>565</v>
      </c>
      <c r="E19" s="73" t="s">
        <v>497</v>
      </c>
      <c r="F19" s="43"/>
      <c r="G19" s="54" t="s">
        <v>662</v>
      </c>
      <c r="H19" s="54" t="s">
        <v>663</v>
      </c>
      <c r="I19" s="11"/>
      <c r="J19" s="11"/>
      <c r="K19" s="12">
        <f>+IF(I19="Laag",1,IF(I19="Midden",2,IF(I19="Hoog",3,0)))</f>
        <v>0</v>
      </c>
      <c r="L19" s="12">
        <f t="shared" si="3"/>
        <v>0</v>
      </c>
      <c r="M19" s="18">
        <f>+K19*L19</f>
        <v>0</v>
      </c>
      <c r="N19" s="14"/>
      <c r="O19" s="68"/>
      <c r="P19" s="103"/>
    </row>
    <row r="20" spans="2:18" s="94" customFormat="1" ht="11.25">
      <c r="B20" s="96"/>
      <c r="C20" s="82"/>
      <c r="D20" s="83"/>
      <c r="E20" s="84" t="s">
        <v>640</v>
      </c>
      <c r="F20" s="85"/>
      <c r="G20" s="85"/>
      <c r="H20" s="85"/>
      <c r="I20" s="83"/>
      <c r="J20" s="83"/>
      <c r="K20" s="85"/>
      <c r="L20" s="85"/>
      <c r="M20" s="85"/>
      <c r="N20" s="85"/>
      <c r="O20" s="86"/>
      <c r="P20" s="97"/>
      <c r="Q20" s="98"/>
      <c r="R20" s="98"/>
    </row>
    <row r="21" spans="2:18" s="94" customFormat="1" ht="11.25">
      <c r="B21" s="101" t="s">
        <v>579</v>
      </c>
      <c r="C21" s="102">
        <v>15</v>
      </c>
      <c r="D21" s="44" t="s">
        <v>565</v>
      </c>
      <c r="E21" s="73" t="s">
        <v>498</v>
      </c>
      <c r="F21" s="43" t="s">
        <v>662</v>
      </c>
      <c r="G21" s="43" t="s">
        <v>663</v>
      </c>
      <c r="H21" s="43" t="s">
        <v>568</v>
      </c>
      <c r="I21" s="11"/>
      <c r="J21" s="11"/>
      <c r="K21" s="12">
        <f>+IF(I21="Laag",1,IF(I21="Midden",2,IF(I21="Hoog",3,0)))</f>
        <v>0</v>
      </c>
      <c r="L21" s="12">
        <f t="shared" si="3"/>
        <v>0</v>
      </c>
      <c r="M21" s="18">
        <f>+K21*L21</f>
        <v>0</v>
      </c>
      <c r="N21" s="14"/>
      <c r="O21" s="68"/>
      <c r="P21" s="103"/>
    </row>
    <row r="22" spans="2:18" s="94" customFormat="1" ht="11.25">
      <c r="B22" s="101"/>
      <c r="C22" s="102">
        <v>16</v>
      </c>
      <c r="D22" s="44" t="s">
        <v>565</v>
      </c>
      <c r="E22" s="73" t="s">
        <v>499</v>
      </c>
      <c r="F22" s="43" t="s">
        <v>663</v>
      </c>
      <c r="G22" s="43" t="s">
        <v>662</v>
      </c>
      <c r="H22" s="43" t="s">
        <v>568</v>
      </c>
      <c r="I22" s="11"/>
      <c r="J22" s="11"/>
      <c r="K22" s="12">
        <f>+IF(I22="Laag",1,IF(I22="Midden",2,IF(I22="Hoog",3,0)))</f>
        <v>0</v>
      </c>
      <c r="L22" s="12">
        <f t="shared" si="3"/>
        <v>0</v>
      </c>
      <c r="M22" s="18">
        <f>+K22*L22</f>
        <v>0</v>
      </c>
      <c r="N22" s="14"/>
      <c r="O22" s="68"/>
      <c r="P22" s="103"/>
    </row>
    <row r="23" spans="2:18" s="94" customFormat="1" ht="12" thickBot="1">
      <c r="B23" s="101" t="s">
        <v>580</v>
      </c>
      <c r="C23" s="102">
        <v>17</v>
      </c>
      <c r="D23" s="44" t="s">
        <v>565</v>
      </c>
      <c r="E23" s="73" t="s">
        <v>500</v>
      </c>
      <c r="F23" s="43" t="s">
        <v>663</v>
      </c>
      <c r="G23" s="43" t="s">
        <v>662</v>
      </c>
      <c r="H23" s="43" t="s">
        <v>568</v>
      </c>
      <c r="I23" s="11"/>
      <c r="J23" s="11"/>
      <c r="K23" s="12">
        <f>+IF(I23="Laag",1,IF(I23="Midden",2,IF(I23="Hoog",3,0)))</f>
        <v>0</v>
      </c>
      <c r="L23" s="12">
        <f t="shared" si="3"/>
        <v>0</v>
      </c>
      <c r="M23" s="18">
        <f>+K23*L23</f>
        <v>0</v>
      </c>
      <c r="N23" s="14"/>
      <c r="O23" s="68"/>
      <c r="P23" s="103"/>
    </row>
    <row r="24" spans="2:18" s="94" customFormat="1" ht="11.25">
      <c r="B24" s="96"/>
      <c r="C24" s="82"/>
      <c r="D24" s="83"/>
      <c r="E24" s="84" t="s">
        <v>641</v>
      </c>
      <c r="F24" s="85"/>
      <c r="G24" s="85"/>
      <c r="H24" s="85"/>
      <c r="I24" s="83"/>
      <c r="J24" s="83"/>
      <c r="K24" s="85"/>
      <c r="L24" s="85"/>
      <c r="M24" s="85"/>
      <c r="N24" s="85"/>
      <c r="O24" s="86"/>
      <c r="P24" s="97"/>
      <c r="Q24" s="98"/>
      <c r="R24" s="98"/>
    </row>
    <row r="25" spans="2:18" s="94" customFormat="1" ht="11.25">
      <c r="B25" s="101" t="s">
        <v>581</v>
      </c>
      <c r="C25" s="102">
        <f>+C23+1</f>
        <v>18</v>
      </c>
      <c r="D25" s="44" t="s">
        <v>565</v>
      </c>
      <c r="E25" s="73" t="s">
        <v>501</v>
      </c>
      <c r="F25" s="44" t="s">
        <v>663</v>
      </c>
      <c r="G25" s="44" t="s">
        <v>662</v>
      </c>
      <c r="H25" s="44" t="s">
        <v>568</v>
      </c>
      <c r="I25" s="11"/>
      <c r="J25" s="11"/>
      <c r="K25" s="12">
        <f>+IF(I25="Laag",1,IF(I25="Midden",2,IF(I25="Hoog",3,0)))</f>
        <v>0</v>
      </c>
      <c r="L25" s="12">
        <f t="shared" si="3"/>
        <v>0</v>
      </c>
      <c r="M25" s="18">
        <f>+K25*L25</f>
        <v>0</v>
      </c>
      <c r="N25" s="14"/>
      <c r="O25" s="68"/>
      <c r="P25" s="103"/>
    </row>
    <row r="26" spans="2:18" s="94" customFormat="1" ht="11.25">
      <c r="B26" s="101"/>
      <c r="C26" s="102">
        <v>19</v>
      </c>
      <c r="D26" s="44" t="s">
        <v>565</v>
      </c>
      <c r="E26" s="73" t="s">
        <v>502</v>
      </c>
      <c r="F26" s="44" t="s">
        <v>663</v>
      </c>
      <c r="G26" s="44" t="s">
        <v>662</v>
      </c>
      <c r="H26" s="44"/>
      <c r="I26" s="11"/>
      <c r="J26" s="11"/>
      <c r="K26" s="12">
        <f>+IF(I26="Laag",1,IF(I26="Midden",2,IF(I26="Hoog",3,0)))</f>
        <v>0</v>
      </c>
      <c r="L26" s="12">
        <f t="shared" si="3"/>
        <v>0</v>
      </c>
      <c r="M26" s="18">
        <f>+K26*L26</f>
        <v>0</v>
      </c>
      <c r="N26" s="14"/>
      <c r="O26" s="68"/>
      <c r="P26" s="103"/>
    </row>
    <row r="27" spans="2:18" s="94" customFormat="1" ht="11.25">
      <c r="B27" s="101"/>
      <c r="C27" s="102">
        <v>20</v>
      </c>
      <c r="D27" s="44" t="s">
        <v>565</v>
      </c>
      <c r="E27" s="73" t="s">
        <v>503</v>
      </c>
      <c r="F27" s="44" t="s">
        <v>663</v>
      </c>
      <c r="G27" s="44" t="s">
        <v>663</v>
      </c>
      <c r="H27" s="44" t="s">
        <v>662</v>
      </c>
      <c r="I27" s="11"/>
      <c r="J27" s="11"/>
      <c r="K27" s="12">
        <f>+IF(I27="Laag",1,IF(I27="Midden",2,IF(I27="Hoog",3,0)))</f>
        <v>0</v>
      </c>
      <c r="L27" s="12">
        <f t="shared" si="3"/>
        <v>0</v>
      </c>
      <c r="M27" s="18">
        <f>+K27*L27</f>
        <v>0</v>
      </c>
      <c r="N27" s="14"/>
      <c r="O27" s="68"/>
      <c r="P27" s="103"/>
    </row>
    <row r="28" spans="2:18" s="94" customFormat="1" ht="11.25">
      <c r="B28" s="101" t="s">
        <v>582</v>
      </c>
      <c r="C28" s="102">
        <v>21</v>
      </c>
      <c r="D28" s="44" t="s">
        <v>565</v>
      </c>
      <c r="E28" s="73" t="s">
        <v>504</v>
      </c>
      <c r="F28" s="44" t="s">
        <v>663</v>
      </c>
      <c r="G28" s="44" t="s">
        <v>663</v>
      </c>
      <c r="H28" s="44" t="s">
        <v>662</v>
      </c>
      <c r="I28" s="11"/>
      <c r="J28" s="11"/>
      <c r="K28" s="12">
        <f>+IF(I28="Laag",1,IF(I28="Midden",2,IF(I28="Hoog",3,0)))</f>
        <v>0</v>
      </c>
      <c r="L28" s="12">
        <f t="shared" si="3"/>
        <v>0</v>
      </c>
      <c r="M28" s="18">
        <f>+K28*L28</f>
        <v>0</v>
      </c>
      <c r="N28" s="14"/>
      <c r="O28" s="68"/>
      <c r="P28" s="103"/>
    </row>
    <row r="29" spans="2:18" s="94" customFormat="1" ht="12" thickBot="1">
      <c r="B29" s="101" t="s">
        <v>583</v>
      </c>
      <c r="C29" s="102">
        <v>22</v>
      </c>
      <c r="D29" s="44" t="s">
        <v>565</v>
      </c>
      <c r="E29" s="73" t="s">
        <v>505</v>
      </c>
      <c r="F29" s="44" t="s">
        <v>663</v>
      </c>
      <c r="G29" s="44" t="s">
        <v>662</v>
      </c>
      <c r="H29" s="44" t="s">
        <v>568</v>
      </c>
      <c r="I29" s="11"/>
      <c r="J29" s="11"/>
      <c r="K29" s="12">
        <f>+IF(I29="Laag",1,IF(I29="Midden",2,IF(I29="Hoog",3,0)))</f>
        <v>0</v>
      </c>
      <c r="L29" s="12">
        <f t="shared" si="3"/>
        <v>0</v>
      </c>
      <c r="M29" s="18">
        <f>+K29*L29</f>
        <v>0</v>
      </c>
      <c r="N29" s="14"/>
      <c r="O29" s="68"/>
      <c r="P29" s="103"/>
    </row>
    <row r="30" spans="2:18" s="94" customFormat="1" ht="11.25">
      <c r="B30" s="96"/>
      <c r="C30" s="82"/>
      <c r="D30" s="83"/>
      <c r="E30" s="84" t="s">
        <v>644</v>
      </c>
      <c r="F30" s="85"/>
      <c r="G30" s="85"/>
      <c r="H30" s="85"/>
      <c r="I30" s="83"/>
      <c r="J30" s="83"/>
      <c r="K30" s="85"/>
      <c r="L30" s="85"/>
      <c r="M30" s="85"/>
      <c r="N30" s="85"/>
      <c r="O30" s="86"/>
      <c r="P30" s="97"/>
      <c r="Q30" s="98"/>
      <c r="R30" s="98"/>
    </row>
    <row r="31" spans="2:18" s="94" customFormat="1" ht="11.25">
      <c r="B31" s="101" t="s">
        <v>584</v>
      </c>
      <c r="C31" s="102">
        <f>+C29+1</f>
        <v>23</v>
      </c>
      <c r="D31" s="44" t="s">
        <v>565</v>
      </c>
      <c r="E31" s="73" t="s">
        <v>506</v>
      </c>
      <c r="F31" s="44" t="s">
        <v>663</v>
      </c>
      <c r="G31" s="44" t="s">
        <v>662</v>
      </c>
      <c r="H31" s="44"/>
      <c r="I31" s="11"/>
      <c r="J31" s="11"/>
      <c r="K31" s="12">
        <f>+IF(I31="Laag",1,IF(I31="Midden",2,IF(I31="Hoog",3,0)))</f>
        <v>0</v>
      </c>
      <c r="L31" s="12">
        <f t="shared" si="3"/>
        <v>0</v>
      </c>
      <c r="M31" s="18">
        <f>+K31*L31</f>
        <v>0</v>
      </c>
      <c r="N31" s="14"/>
      <c r="O31" s="68"/>
      <c r="P31" s="103"/>
    </row>
    <row r="32" spans="2:18" s="94" customFormat="1" ht="11.25">
      <c r="B32" s="101" t="s">
        <v>585</v>
      </c>
      <c r="C32" s="102">
        <f>+C31+1</f>
        <v>24</v>
      </c>
      <c r="D32" s="44" t="s">
        <v>565</v>
      </c>
      <c r="E32" s="73" t="s">
        <v>507</v>
      </c>
      <c r="F32" s="44" t="s">
        <v>663</v>
      </c>
      <c r="G32" s="44" t="s">
        <v>662</v>
      </c>
      <c r="H32" s="44"/>
      <c r="I32" s="11"/>
      <c r="J32" s="11"/>
      <c r="K32" s="12">
        <f>+IF(I32="Laag",1,IF(I32="Midden",2,IF(I32="Hoog",3,0)))</f>
        <v>0</v>
      </c>
      <c r="L32" s="12">
        <f t="shared" si="3"/>
        <v>0</v>
      </c>
      <c r="M32" s="18">
        <f>+K32*L32</f>
        <v>0</v>
      </c>
      <c r="N32" s="14"/>
      <c r="O32" s="68"/>
      <c r="P32" s="103"/>
    </row>
    <row r="33" spans="2:22" s="94" customFormat="1" ht="12" thickBot="1">
      <c r="B33" s="101" t="s">
        <v>586</v>
      </c>
      <c r="C33" s="102">
        <f>+C32+1</f>
        <v>25</v>
      </c>
      <c r="D33" s="44" t="s">
        <v>565</v>
      </c>
      <c r="E33" s="73" t="s">
        <v>508</v>
      </c>
      <c r="F33" s="44"/>
      <c r="G33" s="44" t="s">
        <v>662</v>
      </c>
      <c r="H33" s="44" t="s">
        <v>568</v>
      </c>
      <c r="I33" s="11"/>
      <c r="J33" s="11"/>
      <c r="K33" s="12">
        <f>+IF(I33="Laag",1,IF(I33="Midden",2,IF(I33="Hoog",3,0)))</f>
        <v>0</v>
      </c>
      <c r="L33" s="12">
        <f t="shared" si="3"/>
        <v>0</v>
      </c>
      <c r="M33" s="18">
        <f>+K33*L33</f>
        <v>0</v>
      </c>
      <c r="N33" s="14"/>
      <c r="O33" s="68"/>
      <c r="P33" s="103"/>
    </row>
    <row r="34" spans="2:22" s="94" customFormat="1" ht="11.25">
      <c r="B34" s="96"/>
      <c r="C34" s="82"/>
      <c r="D34" s="83"/>
      <c r="E34" s="84" t="s">
        <v>645</v>
      </c>
      <c r="F34" s="85"/>
      <c r="G34" s="85"/>
      <c r="H34" s="85"/>
      <c r="I34" s="83"/>
      <c r="J34" s="83"/>
      <c r="K34" s="85"/>
      <c r="L34" s="85"/>
      <c r="M34" s="85"/>
      <c r="N34" s="85"/>
      <c r="O34" s="86"/>
      <c r="P34" s="97"/>
      <c r="Q34" s="98"/>
      <c r="R34" s="98"/>
    </row>
    <row r="35" spans="2:22" s="94" customFormat="1" ht="11.25">
      <c r="B35" s="101" t="s">
        <v>587</v>
      </c>
      <c r="C35" s="102">
        <f>+C33+1</f>
        <v>26</v>
      </c>
      <c r="D35" s="44" t="s">
        <v>565</v>
      </c>
      <c r="E35" s="73" t="s">
        <v>509</v>
      </c>
      <c r="F35" s="43" t="s">
        <v>663</v>
      </c>
      <c r="G35" s="43" t="s">
        <v>663</v>
      </c>
      <c r="H35" s="43" t="s">
        <v>662</v>
      </c>
      <c r="I35" s="11"/>
      <c r="J35" s="11"/>
      <c r="K35" s="12">
        <f t="shared" ref="K35:K45" si="4">+IF(I35="Laag",1,IF(I35="Midden",2,IF(I35="Hoog",3,0)))</f>
        <v>0</v>
      </c>
      <c r="L35" s="12">
        <f t="shared" si="3"/>
        <v>0</v>
      </c>
      <c r="M35" s="18">
        <f t="shared" ref="M35:M45" si="5">+K35*L35</f>
        <v>0</v>
      </c>
      <c r="N35" s="14"/>
      <c r="O35" s="68"/>
      <c r="P35" s="103"/>
    </row>
    <row r="36" spans="2:22" s="94" customFormat="1" ht="11.25">
      <c r="B36" s="105" t="s">
        <v>588</v>
      </c>
      <c r="C36" s="102">
        <f t="shared" ref="C36:C43" si="6">+C35+1</f>
        <v>27</v>
      </c>
      <c r="D36" s="44" t="s">
        <v>565</v>
      </c>
      <c r="E36" s="73" t="s">
        <v>510</v>
      </c>
      <c r="F36" s="43"/>
      <c r="G36" s="43" t="s">
        <v>663</v>
      </c>
      <c r="H36" s="43" t="s">
        <v>662</v>
      </c>
      <c r="I36" s="11"/>
      <c r="J36" s="11"/>
      <c r="K36" s="12">
        <f t="shared" si="4"/>
        <v>0</v>
      </c>
      <c r="L36" s="12">
        <f t="shared" si="3"/>
        <v>0</v>
      </c>
      <c r="M36" s="18">
        <f t="shared" si="5"/>
        <v>0</v>
      </c>
      <c r="N36" s="14"/>
      <c r="O36" s="68"/>
      <c r="P36" s="103"/>
    </row>
    <row r="37" spans="2:22" s="94" customFormat="1" ht="11.25">
      <c r="B37" s="101" t="s">
        <v>589</v>
      </c>
      <c r="C37" s="102">
        <f t="shared" si="6"/>
        <v>28</v>
      </c>
      <c r="D37" s="44" t="s">
        <v>565</v>
      </c>
      <c r="E37" s="73" t="s">
        <v>511</v>
      </c>
      <c r="F37" s="43" t="s">
        <v>663</v>
      </c>
      <c r="G37" s="43" t="s">
        <v>662</v>
      </c>
      <c r="H37" s="43" t="s">
        <v>568</v>
      </c>
      <c r="I37" s="11"/>
      <c r="J37" s="11"/>
      <c r="K37" s="12">
        <f t="shared" si="4"/>
        <v>0</v>
      </c>
      <c r="L37" s="12">
        <f t="shared" si="3"/>
        <v>0</v>
      </c>
      <c r="M37" s="18">
        <f t="shared" si="5"/>
        <v>0</v>
      </c>
      <c r="N37" s="14"/>
      <c r="O37" s="68"/>
      <c r="P37" s="103"/>
    </row>
    <row r="38" spans="2:22" s="94" customFormat="1" ht="11.25">
      <c r="B38" s="101" t="s">
        <v>590</v>
      </c>
      <c r="C38" s="102">
        <f t="shared" si="6"/>
        <v>29</v>
      </c>
      <c r="D38" s="44" t="s">
        <v>565</v>
      </c>
      <c r="E38" s="73" t="s">
        <v>512</v>
      </c>
      <c r="F38" s="43" t="s">
        <v>663</v>
      </c>
      <c r="G38" s="43" t="s">
        <v>662</v>
      </c>
      <c r="H38" s="43" t="s">
        <v>663</v>
      </c>
      <c r="I38" s="11"/>
      <c r="J38" s="11"/>
      <c r="K38" s="12">
        <f t="shared" si="4"/>
        <v>0</v>
      </c>
      <c r="L38" s="12">
        <f t="shared" si="3"/>
        <v>0</v>
      </c>
      <c r="M38" s="18">
        <f t="shared" si="5"/>
        <v>0</v>
      </c>
      <c r="N38" s="14"/>
      <c r="O38" s="68"/>
      <c r="P38" s="103"/>
      <c r="V38" s="104"/>
    </row>
    <row r="39" spans="2:22" s="94" customFormat="1" ht="11.25">
      <c r="B39" s="101" t="s">
        <v>591</v>
      </c>
      <c r="C39" s="102">
        <f t="shared" si="6"/>
        <v>30</v>
      </c>
      <c r="D39" s="44" t="s">
        <v>565</v>
      </c>
      <c r="E39" s="73" t="s">
        <v>513</v>
      </c>
      <c r="F39" s="43"/>
      <c r="G39" s="43" t="s">
        <v>662</v>
      </c>
      <c r="H39" s="43" t="s">
        <v>663</v>
      </c>
      <c r="I39" s="11"/>
      <c r="J39" s="11"/>
      <c r="K39" s="12">
        <f t="shared" si="4"/>
        <v>0</v>
      </c>
      <c r="L39" s="12">
        <f t="shared" si="3"/>
        <v>0</v>
      </c>
      <c r="M39" s="18">
        <f t="shared" si="5"/>
        <v>0</v>
      </c>
      <c r="N39" s="14"/>
      <c r="O39" s="68"/>
      <c r="P39" s="103"/>
    </row>
    <row r="40" spans="2:22" s="94" customFormat="1" ht="11.25">
      <c r="B40" s="101" t="s">
        <v>592</v>
      </c>
      <c r="C40" s="102">
        <f t="shared" si="6"/>
        <v>31</v>
      </c>
      <c r="D40" s="44" t="s">
        <v>565</v>
      </c>
      <c r="E40" s="73" t="s">
        <v>514</v>
      </c>
      <c r="F40" s="43" t="s">
        <v>663</v>
      </c>
      <c r="G40" s="43" t="s">
        <v>663</v>
      </c>
      <c r="H40" s="43" t="s">
        <v>662</v>
      </c>
      <c r="I40" s="11"/>
      <c r="J40" s="11"/>
      <c r="K40" s="12">
        <f t="shared" si="4"/>
        <v>0</v>
      </c>
      <c r="L40" s="12">
        <f t="shared" si="3"/>
        <v>0</v>
      </c>
      <c r="M40" s="18">
        <f t="shared" si="5"/>
        <v>0</v>
      </c>
      <c r="N40" s="14"/>
      <c r="O40" s="68"/>
      <c r="P40" s="103"/>
    </row>
    <row r="41" spans="2:22" s="94" customFormat="1" ht="11.25">
      <c r="B41" s="101" t="s">
        <v>593</v>
      </c>
      <c r="C41" s="102">
        <f t="shared" si="6"/>
        <v>32</v>
      </c>
      <c r="D41" s="44" t="s">
        <v>565</v>
      </c>
      <c r="E41" s="73" t="s">
        <v>515</v>
      </c>
      <c r="F41" s="43" t="s">
        <v>663</v>
      </c>
      <c r="G41" s="43" t="s">
        <v>663</v>
      </c>
      <c r="H41" s="43" t="s">
        <v>662</v>
      </c>
      <c r="I41" s="11"/>
      <c r="J41" s="11"/>
      <c r="K41" s="12">
        <f t="shared" si="4"/>
        <v>0</v>
      </c>
      <c r="L41" s="12">
        <f t="shared" si="3"/>
        <v>0</v>
      </c>
      <c r="M41" s="18">
        <f t="shared" si="5"/>
        <v>0</v>
      </c>
      <c r="N41" s="14"/>
      <c r="O41" s="68"/>
      <c r="P41" s="103"/>
    </row>
    <row r="42" spans="2:22" s="94" customFormat="1" ht="11.25">
      <c r="B42" s="101" t="s">
        <v>594</v>
      </c>
      <c r="C42" s="102">
        <f t="shared" si="6"/>
        <v>33</v>
      </c>
      <c r="D42" s="44" t="s">
        <v>565</v>
      </c>
      <c r="E42" s="73" t="s">
        <v>516</v>
      </c>
      <c r="F42" s="43" t="s">
        <v>663</v>
      </c>
      <c r="G42" s="43" t="s">
        <v>663</v>
      </c>
      <c r="H42" s="43" t="s">
        <v>671</v>
      </c>
      <c r="I42" s="11"/>
      <c r="J42" s="11"/>
      <c r="K42" s="12">
        <f t="shared" si="4"/>
        <v>0</v>
      </c>
      <c r="L42" s="12">
        <f t="shared" si="3"/>
        <v>0</v>
      </c>
      <c r="M42" s="18">
        <f t="shared" si="5"/>
        <v>0</v>
      </c>
      <c r="N42" s="14"/>
      <c r="O42" s="68"/>
      <c r="P42" s="103"/>
    </row>
    <row r="43" spans="2:22" s="94" customFormat="1" ht="11.25">
      <c r="B43" s="101" t="s">
        <v>595</v>
      </c>
      <c r="C43" s="102">
        <f t="shared" si="6"/>
        <v>34</v>
      </c>
      <c r="D43" s="44" t="s">
        <v>565</v>
      </c>
      <c r="E43" s="73" t="s">
        <v>517</v>
      </c>
      <c r="F43" s="43" t="s">
        <v>663</v>
      </c>
      <c r="G43" s="43" t="s">
        <v>663</v>
      </c>
      <c r="H43" s="43" t="s">
        <v>662</v>
      </c>
      <c r="I43" s="11"/>
      <c r="J43" s="11"/>
      <c r="K43" s="12">
        <f t="shared" si="4"/>
        <v>0</v>
      </c>
      <c r="L43" s="12">
        <f t="shared" si="3"/>
        <v>0</v>
      </c>
      <c r="M43" s="18">
        <f t="shared" si="5"/>
        <v>0</v>
      </c>
      <c r="N43" s="14"/>
      <c r="O43" s="68"/>
      <c r="P43" s="103"/>
    </row>
    <row r="44" spans="2:22" s="94" customFormat="1" ht="11.25">
      <c r="B44" s="101"/>
      <c r="C44" s="102">
        <v>35</v>
      </c>
      <c r="D44" s="44" t="s">
        <v>565</v>
      </c>
      <c r="E44" s="73" t="s">
        <v>518</v>
      </c>
      <c r="F44" s="43"/>
      <c r="G44" s="43" t="s">
        <v>663</v>
      </c>
      <c r="H44" s="43" t="s">
        <v>662</v>
      </c>
      <c r="I44" s="11"/>
      <c r="J44" s="11"/>
      <c r="K44" s="12">
        <f t="shared" si="4"/>
        <v>0</v>
      </c>
      <c r="L44" s="12">
        <f t="shared" si="3"/>
        <v>0</v>
      </c>
      <c r="M44" s="18">
        <f t="shared" si="5"/>
        <v>0</v>
      </c>
      <c r="N44" s="14"/>
      <c r="O44" s="68"/>
      <c r="P44" s="103"/>
    </row>
    <row r="45" spans="2:22" s="94" customFormat="1" ht="12" thickBot="1">
      <c r="B45" s="101" t="s">
        <v>596</v>
      </c>
      <c r="C45" s="102">
        <v>36</v>
      </c>
      <c r="D45" s="44" t="s">
        <v>565</v>
      </c>
      <c r="E45" s="73" t="s">
        <v>519</v>
      </c>
      <c r="F45" s="43" t="s">
        <v>663</v>
      </c>
      <c r="G45" s="43" t="s">
        <v>662</v>
      </c>
      <c r="H45" s="43" t="s">
        <v>568</v>
      </c>
      <c r="I45" s="11"/>
      <c r="J45" s="11"/>
      <c r="K45" s="12">
        <f t="shared" si="4"/>
        <v>0</v>
      </c>
      <c r="L45" s="12">
        <f t="shared" si="3"/>
        <v>0</v>
      </c>
      <c r="M45" s="18">
        <f t="shared" si="5"/>
        <v>0</v>
      </c>
      <c r="N45" s="14"/>
      <c r="O45" s="68"/>
      <c r="P45" s="103"/>
    </row>
    <row r="46" spans="2:22" s="94" customFormat="1" ht="11.25">
      <c r="B46" s="96"/>
      <c r="C46" s="82"/>
      <c r="D46" s="83"/>
      <c r="E46" s="84" t="s">
        <v>646</v>
      </c>
      <c r="F46" s="85"/>
      <c r="G46" s="85"/>
      <c r="H46" s="85"/>
      <c r="I46" s="83"/>
      <c r="J46" s="83"/>
      <c r="K46" s="85"/>
      <c r="L46" s="85"/>
      <c r="M46" s="85"/>
      <c r="N46" s="85"/>
      <c r="O46" s="86"/>
      <c r="P46" s="97"/>
      <c r="Q46" s="98"/>
      <c r="R46" s="98"/>
    </row>
    <row r="47" spans="2:22" s="94" customFormat="1" ht="12" thickBot="1">
      <c r="B47" s="106" t="s">
        <v>597</v>
      </c>
      <c r="C47" s="102">
        <f>+C45+1</f>
        <v>37</v>
      </c>
      <c r="D47" s="44" t="s">
        <v>565</v>
      </c>
      <c r="E47" s="73" t="s">
        <v>520</v>
      </c>
      <c r="F47" s="43" t="s">
        <v>663</v>
      </c>
      <c r="G47" s="43" t="s">
        <v>662</v>
      </c>
      <c r="H47" s="43" t="s">
        <v>568</v>
      </c>
      <c r="I47" s="11"/>
      <c r="J47" s="11"/>
      <c r="K47" s="12">
        <f>+IF(I47="Laag",1,IF(I47="Midden",2,IF(I47="Hoog",3,0)))</f>
        <v>0</v>
      </c>
      <c r="L47" s="12">
        <f t="shared" si="3"/>
        <v>0</v>
      </c>
      <c r="M47" s="18">
        <f>+K47*L47</f>
        <v>0</v>
      </c>
      <c r="N47" s="14"/>
      <c r="O47" s="68"/>
      <c r="P47" s="103"/>
    </row>
    <row r="48" spans="2:22" s="94" customFormat="1" ht="11.25">
      <c r="B48" s="96"/>
      <c r="C48" s="82"/>
      <c r="D48" s="83"/>
      <c r="E48" s="84" t="s">
        <v>647</v>
      </c>
      <c r="F48" s="85"/>
      <c r="G48" s="85"/>
      <c r="H48" s="85"/>
      <c r="I48" s="83"/>
      <c r="J48" s="83"/>
      <c r="K48" s="85"/>
      <c r="L48" s="85"/>
      <c r="M48" s="85"/>
      <c r="N48" s="85"/>
      <c r="O48" s="86"/>
      <c r="P48" s="97"/>
      <c r="Q48" s="98"/>
      <c r="R48" s="98"/>
    </row>
    <row r="49" spans="2:18" s="94" customFormat="1" ht="11.25">
      <c r="B49" s="101" t="s">
        <v>598</v>
      </c>
      <c r="C49" s="102">
        <f>+C47+1</f>
        <v>38</v>
      </c>
      <c r="D49" s="44" t="s">
        <v>565</v>
      </c>
      <c r="E49" s="73" t="s">
        <v>521</v>
      </c>
      <c r="F49" s="43"/>
      <c r="G49" s="43" t="s">
        <v>662</v>
      </c>
      <c r="H49" s="43"/>
      <c r="I49" s="11"/>
      <c r="J49" s="11"/>
      <c r="K49" s="12">
        <f>+IF(I49="Laag",1,IF(I49="Midden",2,IF(I49="Hoog",3,0)))</f>
        <v>0</v>
      </c>
      <c r="L49" s="12">
        <f t="shared" si="3"/>
        <v>0</v>
      </c>
      <c r="M49" s="18">
        <f>+K49*L49</f>
        <v>0</v>
      </c>
      <c r="N49" s="14"/>
      <c r="O49" s="68"/>
      <c r="P49" s="103"/>
    </row>
    <row r="50" spans="2:18" s="94" customFormat="1" ht="11.25">
      <c r="B50" s="101" t="s">
        <v>599</v>
      </c>
      <c r="C50" s="102">
        <f>+C49+1</f>
        <v>39</v>
      </c>
      <c r="D50" s="44" t="s">
        <v>565</v>
      </c>
      <c r="E50" s="73" t="s">
        <v>522</v>
      </c>
      <c r="F50" s="43"/>
      <c r="G50" s="43" t="s">
        <v>662</v>
      </c>
      <c r="H50" s="43"/>
      <c r="I50" s="11"/>
      <c r="J50" s="11"/>
      <c r="K50" s="12">
        <f>+IF(I50="Laag",1,IF(I50="Midden",2,IF(I50="Hoog",3,0)))</f>
        <v>0</v>
      </c>
      <c r="L50" s="12">
        <f t="shared" si="3"/>
        <v>0</v>
      </c>
      <c r="M50" s="18">
        <f>+K50*L50</f>
        <v>0</v>
      </c>
      <c r="N50" s="14"/>
      <c r="O50" s="68"/>
      <c r="P50" s="103"/>
    </row>
    <row r="51" spans="2:18" s="94" customFormat="1" ht="12" thickBot="1">
      <c r="B51" s="101" t="s">
        <v>600</v>
      </c>
      <c r="C51" s="102">
        <f>+C50+1</f>
        <v>40</v>
      </c>
      <c r="D51" s="44" t="s">
        <v>565</v>
      </c>
      <c r="E51" s="73" t="s">
        <v>523</v>
      </c>
      <c r="F51" s="43"/>
      <c r="G51" s="43" t="s">
        <v>662</v>
      </c>
      <c r="H51" s="43"/>
      <c r="I51" s="11"/>
      <c r="J51" s="11"/>
      <c r="K51" s="12">
        <f>+IF(I51="Laag",1,IF(I51="Midden",2,IF(I51="Hoog",3,0)))</f>
        <v>0</v>
      </c>
      <c r="L51" s="12">
        <f t="shared" si="3"/>
        <v>0</v>
      </c>
      <c r="M51" s="18">
        <f>+K51*L51</f>
        <v>0</v>
      </c>
      <c r="N51" s="14"/>
      <c r="O51" s="68"/>
      <c r="P51" s="103"/>
    </row>
    <row r="52" spans="2:18" s="94" customFormat="1" ht="11.25">
      <c r="B52" s="96"/>
      <c r="C52" s="82"/>
      <c r="D52" s="83"/>
      <c r="E52" s="84" t="s">
        <v>679</v>
      </c>
      <c r="F52" s="85"/>
      <c r="G52" s="85"/>
      <c r="H52" s="85"/>
      <c r="I52" s="83"/>
      <c r="J52" s="83"/>
      <c r="K52" s="85"/>
      <c r="L52" s="85"/>
      <c r="M52" s="85"/>
      <c r="N52" s="85"/>
      <c r="O52" s="86"/>
      <c r="P52" s="97"/>
      <c r="Q52" s="98"/>
      <c r="R52" s="98"/>
    </row>
    <row r="53" spans="2:18" s="94" customFormat="1" ht="11.25">
      <c r="B53" s="101" t="s">
        <v>601</v>
      </c>
      <c r="C53" s="102">
        <f>+C51+1</f>
        <v>41</v>
      </c>
      <c r="D53" s="44" t="s">
        <v>565</v>
      </c>
      <c r="E53" s="73" t="s">
        <v>524</v>
      </c>
      <c r="F53" s="43"/>
      <c r="G53" s="43" t="s">
        <v>662</v>
      </c>
      <c r="H53" s="43" t="s">
        <v>663</v>
      </c>
      <c r="I53" s="11"/>
      <c r="J53" s="11"/>
      <c r="K53" s="12">
        <f t="shared" ref="K53:K61" si="7">+IF(I53="Laag",1,IF(I53="Midden",2,IF(I53="Hoog",3,0)))</f>
        <v>0</v>
      </c>
      <c r="L53" s="12">
        <f t="shared" si="3"/>
        <v>0</v>
      </c>
      <c r="M53" s="18">
        <f t="shared" ref="M53:M61" si="8">+K53*L53</f>
        <v>0</v>
      </c>
      <c r="N53" s="14"/>
      <c r="O53" s="68"/>
      <c r="P53" s="103"/>
    </row>
    <row r="54" spans="2:18" s="94" customFormat="1" ht="11.25">
      <c r="B54" s="101" t="s">
        <v>602</v>
      </c>
      <c r="C54" s="102">
        <f t="shared" ref="C54:C61" si="9">+C53+1</f>
        <v>42</v>
      </c>
      <c r="D54" s="44" t="s">
        <v>565</v>
      </c>
      <c r="E54" s="73" t="s">
        <v>525</v>
      </c>
      <c r="F54" s="43" t="s">
        <v>663</v>
      </c>
      <c r="G54" s="43" t="s">
        <v>662</v>
      </c>
      <c r="H54" s="43" t="s">
        <v>663</v>
      </c>
      <c r="I54" s="11"/>
      <c r="J54" s="11"/>
      <c r="K54" s="12">
        <f t="shared" si="7"/>
        <v>0</v>
      </c>
      <c r="L54" s="12">
        <f t="shared" si="3"/>
        <v>0</v>
      </c>
      <c r="M54" s="18">
        <f t="shared" si="8"/>
        <v>0</v>
      </c>
      <c r="N54" s="14"/>
      <c r="O54" s="68"/>
      <c r="P54" s="103"/>
    </row>
    <row r="55" spans="2:18" s="94" customFormat="1" ht="11.25">
      <c r="B55" s="101" t="s">
        <v>603</v>
      </c>
      <c r="C55" s="102">
        <f t="shared" si="9"/>
        <v>43</v>
      </c>
      <c r="D55" s="44" t="s">
        <v>565</v>
      </c>
      <c r="E55" s="73" t="s">
        <v>526</v>
      </c>
      <c r="F55" s="43" t="s">
        <v>663</v>
      </c>
      <c r="G55" s="43" t="s">
        <v>663</v>
      </c>
      <c r="H55" s="43" t="s">
        <v>662</v>
      </c>
      <c r="I55" s="11"/>
      <c r="J55" s="11"/>
      <c r="K55" s="12">
        <f t="shared" si="7"/>
        <v>0</v>
      </c>
      <c r="L55" s="12">
        <f t="shared" si="3"/>
        <v>0</v>
      </c>
      <c r="M55" s="18">
        <f t="shared" si="8"/>
        <v>0</v>
      </c>
      <c r="N55" s="14"/>
      <c r="O55" s="68"/>
      <c r="P55" s="103"/>
    </row>
    <row r="56" spans="2:18" s="94" customFormat="1" ht="11.25">
      <c r="B56" s="101" t="s">
        <v>604</v>
      </c>
      <c r="C56" s="102">
        <f t="shared" si="9"/>
        <v>44</v>
      </c>
      <c r="D56" s="44" t="s">
        <v>565</v>
      </c>
      <c r="E56" s="73" t="s">
        <v>683</v>
      </c>
      <c r="F56" s="43"/>
      <c r="G56" s="43" t="s">
        <v>663</v>
      </c>
      <c r="H56" s="43" t="s">
        <v>662</v>
      </c>
      <c r="I56" s="11"/>
      <c r="J56" s="11"/>
      <c r="K56" s="12">
        <f t="shared" si="7"/>
        <v>0</v>
      </c>
      <c r="L56" s="12">
        <f t="shared" si="3"/>
        <v>0</v>
      </c>
      <c r="M56" s="18">
        <f t="shared" si="8"/>
        <v>0</v>
      </c>
      <c r="N56" s="14"/>
      <c r="O56" s="68"/>
      <c r="P56" s="103"/>
    </row>
    <row r="57" spans="2:18" s="94" customFormat="1" ht="11.25">
      <c r="B57" s="101" t="s">
        <v>605</v>
      </c>
      <c r="C57" s="102">
        <f t="shared" si="9"/>
        <v>45</v>
      </c>
      <c r="D57" s="44" t="s">
        <v>565</v>
      </c>
      <c r="E57" s="73" t="s">
        <v>528</v>
      </c>
      <c r="F57" s="43"/>
      <c r="G57" s="43" t="s">
        <v>663</v>
      </c>
      <c r="H57" s="43" t="s">
        <v>662</v>
      </c>
      <c r="I57" s="11"/>
      <c r="J57" s="11"/>
      <c r="K57" s="12">
        <f t="shared" si="7"/>
        <v>0</v>
      </c>
      <c r="L57" s="12">
        <f t="shared" si="3"/>
        <v>0</v>
      </c>
      <c r="M57" s="18">
        <f t="shared" si="8"/>
        <v>0</v>
      </c>
      <c r="N57" s="14"/>
      <c r="O57" s="68"/>
      <c r="P57" s="103"/>
    </row>
    <row r="58" spans="2:18" s="94" customFormat="1" ht="11.25">
      <c r="B58" s="101" t="s">
        <v>606</v>
      </c>
      <c r="C58" s="102">
        <f t="shared" si="9"/>
        <v>46</v>
      </c>
      <c r="D58" s="44" t="s">
        <v>565</v>
      </c>
      <c r="E58" s="73" t="s">
        <v>529</v>
      </c>
      <c r="F58" s="43"/>
      <c r="G58" s="43" t="s">
        <v>663</v>
      </c>
      <c r="H58" s="43" t="s">
        <v>662</v>
      </c>
      <c r="I58" s="11"/>
      <c r="J58" s="11"/>
      <c r="K58" s="12">
        <f t="shared" si="7"/>
        <v>0</v>
      </c>
      <c r="L58" s="12">
        <f t="shared" si="3"/>
        <v>0</v>
      </c>
      <c r="M58" s="18">
        <f t="shared" si="8"/>
        <v>0</v>
      </c>
      <c r="N58" s="14"/>
      <c r="O58" s="68"/>
      <c r="P58" s="103"/>
    </row>
    <row r="59" spans="2:18" s="94" customFormat="1" ht="11.25">
      <c r="B59" s="101" t="s">
        <v>607</v>
      </c>
      <c r="C59" s="102">
        <f t="shared" si="9"/>
        <v>47</v>
      </c>
      <c r="D59" s="44" t="s">
        <v>565</v>
      </c>
      <c r="E59" s="73" t="s">
        <v>530</v>
      </c>
      <c r="F59" s="43"/>
      <c r="G59" s="43" t="s">
        <v>662</v>
      </c>
      <c r="H59" s="43"/>
      <c r="I59" s="11"/>
      <c r="J59" s="11"/>
      <c r="K59" s="12">
        <f t="shared" si="7"/>
        <v>0</v>
      </c>
      <c r="L59" s="12">
        <f t="shared" si="3"/>
        <v>0</v>
      </c>
      <c r="M59" s="18">
        <f t="shared" si="8"/>
        <v>0</v>
      </c>
      <c r="N59" s="14"/>
      <c r="O59" s="68"/>
      <c r="P59" s="103"/>
    </row>
    <row r="60" spans="2:18" s="94" customFormat="1" ht="11.25">
      <c r="B60" s="101" t="s">
        <v>608</v>
      </c>
      <c r="C60" s="102">
        <f t="shared" si="9"/>
        <v>48</v>
      </c>
      <c r="D60" s="44" t="s">
        <v>565</v>
      </c>
      <c r="E60" s="73" t="s">
        <v>531</v>
      </c>
      <c r="F60" s="43" t="s">
        <v>662</v>
      </c>
      <c r="G60" s="43" t="s">
        <v>663</v>
      </c>
      <c r="H60" s="43" t="s">
        <v>568</v>
      </c>
      <c r="I60" s="11"/>
      <c r="J60" s="11"/>
      <c r="K60" s="12">
        <f t="shared" si="7"/>
        <v>0</v>
      </c>
      <c r="L60" s="12">
        <f t="shared" si="3"/>
        <v>0</v>
      </c>
      <c r="M60" s="18">
        <f t="shared" si="8"/>
        <v>0</v>
      </c>
      <c r="N60" s="14"/>
      <c r="O60" s="68"/>
      <c r="P60" s="103"/>
    </row>
    <row r="61" spans="2:18" s="94" customFormat="1" ht="12" thickBot="1">
      <c r="B61" s="101" t="s">
        <v>609</v>
      </c>
      <c r="C61" s="102">
        <f t="shared" si="9"/>
        <v>49</v>
      </c>
      <c r="D61" s="44" t="s">
        <v>565</v>
      </c>
      <c r="E61" s="73" t="s">
        <v>532</v>
      </c>
      <c r="F61" s="43" t="s">
        <v>662</v>
      </c>
      <c r="G61" s="43" t="s">
        <v>663</v>
      </c>
      <c r="H61" s="43"/>
      <c r="I61" s="11"/>
      <c r="J61" s="11"/>
      <c r="K61" s="12">
        <f t="shared" si="7"/>
        <v>0</v>
      </c>
      <c r="L61" s="12">
        <f t="shared" si="3"/>
        <v>0</v>
      </c>
      <c r="M61" s="18">
        <f t="shared" si="8"/>
        <v>0</v>
      </c>
      <c r="N61" s="14"/>
      <c r="O61" s="68"/>
      <c r="P61" s="103"/>
    </row>
    <row r="62" spans="2:18" s="94" customFormat="1" ht="11.25">
      <c r="B62" s="96"/>
      <c r="C62" s="82"/>
      <c r="D62" s="83"/>
      <c r="E62" s="84" t="s">
        <v>648</v>
      </c>
      <c r="F62" s="85"/>
      <c r="G62" s="85"/>
      <c r="H62" s="85"/>
      <c r="I62" s="83"/>
      <c r="J62" s="83"/>
      <c r="K62" s="85"/>
      <c r="L62" s="85"/>
      <c r="M62" s="85"/>
      <c r="N62" s="85"/>
      <c r="O62" s="86"/>
      <c r="P62" s="97"/>
      <c r="Q62" s="98"/>
      <c r="R62" s="98"/>
    </row>
    <row r="63" spans="2:18" s="94" customFormat="1" ht="11.25">
      <c r="B63" s="101" t="s">
        <v>610</v>
      </c>
      <c r="C63" s="102">
        <f>+C61+1</f>
        <v>50</v>
      </c>
      <c r="D63" s="44" t="s">
        <v>565</v>
      </c>
      <c r="E63" s="73" t="s">
        <v>533</v>
      </c>
      <c r="F63" s="43"/>
      <c r="G63" s="43" t="s">
        <v>663</v>
      </c>
      <c r="H63" s="43" t="s">
        <v>662</v>
      </c>
      <c r="I63" s="11"/>
      <c r="J63" s="11"/>
      <c r="K63" s="12">
        <f t="shared" ref="K63:K69" si="10">+IF(I63="Laag",1,IF(I63="Midden",2,IF(I63="Hoog",3,0)))</f>
        <v>0</v>
      </c>
      <c r="L63" s="12">
        <f t="shared" si="3"/>
        <v>0</v>
      </c>
      <c r="M63" s="18">
        <f t="shared" ref="M63:M69" si="11">+K63*L63</f>
        <v>0</v>
      </c>
      <c r="N63" s="14"/>
      <c r="O63" s="68"/>
      <c r="P63" s="103"/>
    </row>
    <row r="64" spans="2:18" s="94" customFormat="1" ht="22.5">
      <c r="B64" s="101" t="s">
        <v>611</v>
      </c>
      <c r="C64" s="102">
        <f>+C63+1</f>
        <v>51</v>
      </c>
      <c r="D64" s="44" t="s">
        <v>565</v>
      </c>
      <c r="E64" s="73" t="s">
        <v>534</v>
      </c>
      <c r="F64" s="43"/>
      <c r="G64" s="43" t="s">
        <v>663</v>
      </c>
      <c r="H64" s="43" t="s">
        <v>662</v>
      </c>
      <c r="I64" s="11"/>
      <c r="J64" s="11"/>
      <c r="K64" s="12">
        <f t="shared" ref="K64" si="12">+IF(I64="Laag",1,IF(I64="Midden",2,IF(I64="Hoog",3,0)))</f>
        <v>0</v>
      </c>
      <c r="L64" s="12">
        <f t="shared" ref="L64" si="13">+IF(J64="Laag",1,IF(J64="Midden",2,IF(J64="Hoog",3,0)))</f>
        <v>0</v>
      </c>
      <c r="M64" s="18">
        <f t="shared" si="11"/>
        <v>0</v>
      </c>
      <c r="N64" s="14"/>
      <c r="O64" s="68"/>
      <c r="P64" s="103"/>
    </row>
    <row r="65" spans="2:18" s="94" customFormat="1" ht="11.25">
      <c r="B65" s="101" t="s">
        <v>612</v>
      </c>
      <c r="C65" s="102">
        <f>+C64+1</f>
        <v>52</v>
      </c>
      <c r="D65" s="44" t="s">
        <v>565</v>
      </c>
      <c r="E65" s="73" t="s">
        <v>535</v>
      </c>
      <c r="F65" s="43"/>
      <c r="G65" s="43" t="s">
        <v>663</v>
      </c>
      <c r="H65" s="43" t="s">
        <v>662</v>
      </c>
      <c r="I65" s="11"/>
      <c r="J65" s="11"/>
      <c r="K65" s="12">
        <f t="shared" si="10"/>
        <v>0</v>
      </c>
      <c r="L65" s="12">
        <f t="shared" si="3"/>
        <v>0</v>
      </c>
      <c r="M65" s="18">
        <f t="shared" si="11"/>
        <v>0</v>
      </c>
      <c r="N65" s="14"/>
      <c r="O65" s="68"/>
      <c r="P65" s="103"/>
    </row>
    <row r="66" spans="2:18" s="94" customFormat="1" ht="11.25">
      <c r="B66" s="101"/>
      <c r="C66" s="102">
        <v>53</v>
      </c>
      <c r="D66" s="44" t="s">
        <v>565</v>
      </c>
      <c r="E66" s="73" t="s">
        <v>536</v>
      </c>
      <c r="F66" s="43"/>
      <c r="G66" s="43" t="s">
        <v>662</v>
      </c>
      <c r="H66" s="43" t="s">
        <v>663</v>
      </c>
      <c r="I66" s="11"/>
      <c r="J66" s="11"/>
      <c r="K66" s="12">
        <f t="shared" si="10"/>
        <v>0</v>
      </c>
      <c r="L66" s="12">
        <f t="shared" si="3"/>
        <v>0</v>
      </c>
      <c r="M66" s="18">
        <f t="shared" si="11"/>
        <v>0</v>
      </c>
      <c r="N66" s="14"/>
      <c r="O66" s="68"/>
      <c r="P66" s="103"/>
    </row>
    <row r="67" spans="2:18" s="94" customFormat="1" ht="11.25">
      <c r="B67" s="101"/>
      <c r="C67" s="102">
        <v>54</v>
      </c>
      <c r="D67" s="44" t="s">
        <v>565</v>
      </c>
      <c r="E67" s="73" t="s">
        <v>537</v>
      </c>
      <c r="F67" s="43"/>
      <c r="G67" s="43" t="s">
        <v>663</v>
      </c>
      <c r="H67" s="43" t="s">
        <v>662</v>
      </c>
      <c r="I67" s="11"/>
      <c r="J67" s="11"/>
      <c r="K67" s="12">
        <f t="shared" si="10"/>
        <v>0</v>
      </c>
      <c r="L67" s="12">
        <f t="shared" si="3"/>
        <v>0</v>
      </c>
      <c r="M67" s="18">
        <f t="shared" si="11"/>
        <v>0</v>
      </c>
      <c r="N67" s="14"/>
      <c r="O67" s="68"/>
      <c r="P67" s="103"/>
    </row>
    <row r="68" spans="2:18" s="94" customFormat="1" ht="11.25">
      <c r="B68" s="101"/>
      <c r="C68" s="102">
        <v>55</v>
      </c>
      <c r="D68" s="44" t="s">
        <v>565</v>
      </c>
      <c r="E68" s="73" t="s">
        <v>538</v>
      </c>
      <c r="F68" s="43"/>
      <c r="G68" s="43" t="s">
        <v>663</v>
      </c>
      <c r="H68" s="43" t="s">
        <v>662</v>
      </c>
      <c r="I68" s="11"/>
      <c r="J68" s="11"/>
      <c r="K68" s="12">
        <f t="shared" si="10"/>
        <v>0</v>
      </c>
      <c r="L68" s="12">
        <f t="shared" si="3"/>
        <v>0</v>
      </c>
      <c r="M68" s="18">
        <f t="shared" si="11"/>
        <v>0</v>
      </c>
      <c r="N68" s="14"/>
      <c r="O68" s="68"/>
      <c r="P68" s="103"/>
    </row>
    <row r="69" spans="2:18" s="94" customFormat="1" ht="12" thickBot="1">
      <c r="B69" s="101" t="s">
        <v>613</v>
      </c>
      <c r="C69" s="102">
        <v>56</v>
      </c>
      <c r="D69" s="44" t="s">
        <v>565</v>
      </c>
      <c r="E69" s="73" t="s">
        <v>539</v>
      </c>
      <c r="F69" s="43"/>
      <c r="G69" s="43" t="s">
        <v>663</v>
      </c>
      <c r="H69" s="43" t="s">
        <v>662</v>
      </c>
      <c r="I69" s="11"/>
      <c r="J69" s="11"/>
      <c r="K69" s="12">
        <f t="shared" si="10"/>
        <v>0</v>
      </c>
      <c r="L69" s="12">
        <f t="shared" si="3"/>
        <v>0</v>
      </c>
      <c r="M69" s="18">
        <f t="shared" si="11"/>
        <v>0</v>
      </c>
      <c r="N69" s="14"/>
      <c r="O69" s="68"/>
      <c r="P69" s="103"/>
    </row>
    <row r="70" spans="2:18" s="94" customFormat="1" ht="11.25">
      <c r="B70" s="96"/>
      <c r="C70" s="82"/>
      <c r="D70" s="83"/>
      <c r="E70" s="84" t="s">
        <v>649</v>
      </c>
      <c r="F70" s="85"/>
      <c r="G70" s="85"/>
      <c r="H70" s="85"/>
      <c r="I70" s="83"/>
      <c r="J70" s="83"/>
      <c r="K70" s="85"/>
      <c r="L70" s="85"/>
      <c r="M70" s="85"/>
      <c r="N70" s="85"/>
      <c r="O70" s="86"/>
      <c r="P70" s="97"/>
      <c r="Q70" s="98"/>
      <c r="R70" s="98"/>
    </row>
    <row r="71" spans="2:18" s="94" customFormat="1" ht="11.25">
      <c r="B71" s="101" t="s">
        <v>614</v>
      </c>
      <c r="C71" s="102">
        <f>+C69+1</f>
        <v>57</v>
      </c>
      <c r="D71" s="44" t="s">
        <v>565</v>
      </c>
      <c r="E71" s="73" t="s">
        <v>540</v>
      </c>
      <c r="F71" s="43" t="s">
        <v>663</v>
      </c>
      <c r="G71" s="43" t="s">
        <v>662</v>
      </c>
      <c r="H71" s="43" t="s">
        <v>663</v>
      </c>
      <c r="I71" s="11"/>
      <c r="J71" s="11"/>
      <c r="K71" s="12">
        <f>+IF(I71="Laag",1,IF(I71="Midden",2,IF(I71="Hoog",3,0)))</f>
        <v>0</v>
      </c>
      <c r="L71" s="12">
        <f t="shared" si="3"/>
        <v>0</v>
      </c>
      <c r="M71" s="18">
        <f>+K71*L71</f>
        <v>0</v>
      </c>
      <c r="N71" s="16"/>
      <c r="O71" s="68"/>
      <c r="P71" s="103"/>
    </row>
    <row r="72" spans="2:18" s="94" customFormat="1" ht="12" thickBot="1">
      <c r="B72" s="101" t="s">
        <v>615</v>
      </c>
      <c r="C72" s="102">
        <f t="shared" ref="C72:C90" si="14">+C71+1</f>
        <v>58</v>
      </c>
      <c r="D72" s="44" t="s">
        <v>565</v>
      </c>
      <c r="E72" s="73" t="s">
        <v>541</v>
      </c>
      <c r="F72" s="43" t="s">
        <v>663</v>
      </c>
      <c r="G72" s="43" t="s">
        <v>662</v>
      </c>
      <c r="H72" s="43" t="s">
        <v>663</v>
      </c>
      <c r="I72" s="11"/>
      <c r="J72" s="11"/>
      <c r="K72" s="12">
        <f>+IF(I72="Laag",1,IF(I72="Midden",2,IF(I72="Hoog",3,0)))</f>
        <v>0</v>
      </c>
      <c r="L72" s="12">
        <f>+IF(J72="Laag",1,IF(J72="Midden",2,IF(J72="Hoog",3,0)))</f>
        <v>0</v>
      </c>
      <c r="M72" s="18">
        <f>+K72*L72</f>
        <v>0</v>
      </c>
      <c r="N72" s="14"/>
      <c r="O72" s="68"/>
      <c r="P72" s="103"/>
    </row>
    <row r="73" spans="2:18" s="94" customFormat="1" ht="11.25">
      <c r="B73" s="96"/>
      <c r="C73" s="82"/>
      <c r="D73" s="83"/>
      <c r="E73" s="84" t="s">
        <v>650</v>
      </c>
      <c r="F73" s="85"/>
      <c r="G73" s="85"/>
      <c r="H73" s="85"/>
      <c r="I73" s="83"/>
      <c r="J73" s="83"/>
      <c r="K73" s="85"/>
      <c r="L73" s="85"/>
      <c r="M73" s="85"/>
      <c r="N73" s="85"/>
      <c r="O73" s="86"/>
      <c r="P73" s="97"/>
      <c r="Q73" s="98"/>
      <c r="R73" s="98"/>
    </row>
    <row r="74" spans="2:18" s="94" customFormat="1" ht="12" thickBot="1">
      <c r="B74" s="101" t="s">
        <v>616</v>
      </c>
      <c r="C74" s="102">
        <f>+C72+1</f>
        <v>59</v>
      </c>
      <c r="D74" s="44" t="s">
        <v>565</v>
      </c>
      <c r="E74" s="73" t="s">
        <v>542</v>
      </c>
      <c r="F74" s="43" t="s">
        <v>662</v>
      </c>
      <c r="G74" s="43" t="s">
        <v>663</v>
      </c>
      <c r="H74" s="43"/>
      <c r="I74" s="11"/>
      <c r="J74" s="11"/>
      <c r="K74" s="12">
        <f>+IF(I74="Laag",1,IF(I74="Midden",2,IF(I74="Hoog",3,0)))</f>
        <v>0</v>
      </c>
      <c r="L74" s="12">
        <f>+IF(J74="Laag",1,IF(J74="Midden",2,IF(J74="Hoog",3,0)))</f>
        <v>0</v>
      </c>
      <c r="M74" s="18">
        <f>+K74*L74</f>
        <v>0</v>
      </c>
      <c r="N74" s="14"/>
      <c r="O74" s="68"/>
      <c r="P74" s="103"/>
    </row>
    <row r="75" spans="2:18" s="94" customFormat="1" ht="11.25">
      <c r="B75" s="96"/>
      <c r="C75" s="82"/>
      <c r="D75" s="83"/>
      <c r="E75" s="84" t="s">
        <v>651</v>
      </c>
      <c r="F75" s="85"/>
      <c r="G75" s="85"/>
      <c r="H75" s="85"/>
      <c r="I75" s="83"/>
      <c r="J75" s="83"/>
      <c r="K75" s="85"/>
      <c r="L75" s="85"/>
      <c r="M75" s="85"/>
      <c r="N75" s="85"/>
      <c r="O75" s="86"/>
      <c r="P75" s="97"/>
      <c r="Q75" s="98"/>
      <c r="R75" s="98"/>
    </row>
    <row r="76" spans="2:18" s="94" customFormat="1" ht="11.25">
      <c r="B76" s="101" t="s">
        <v>617</v>
      </c>
      <c r="C76" s="102">
        <f>+C74+1</f>
        <v>60</v>
      </c>
      <c r="D76" s="44" t="s">
        <v>565</v>
      </c>
      <c r="E76" s="73" t="s">
        <v>543</v>
      </c>
      <c r="F76" s="43" t="s">
        <v>663</v>
      </c>
      <c r="G76" s="43" t="s">
        <v>662</v>
      </c>
      <c r="H76" s="43" t="s">
        <v>663</v>
      </c>
      <c r="I76" s="11"/>
      <c r="J76" s="11"/>
      <c r="K76" s="12">
        <f t="shared" ref="K76:K87" si="15">+IF(I76="Laag",1,IF(I76="Midden",2,IF(I76="Hoog",3,0)))</f>
        <v>0</v>
      </c>
      <c r="L76" s="12">
        <f t="shared" ref="L76:L87" si="16">+IF(J76="Laag",1,IF(J76="Midden",2,IF(J76="Hoog",3,0)))</f>
        <v>0</v>
      </c>
      <c r="M76" s="18">
        <f t="shared" ref="M76:M87" si="17">+K76*L76</f>
        <v>0</v>
      </c>
      <c r="N76" s="14"/>
      <c r="O76" s="68"/>
      <c r="P76" s="103"/>
    </row>
    <row r="77" spans="2:18" s="94" customFormat="1" ht="11.25">
      <c r="B77" s="101" t="s">
        <v>618</v>
      </c>
      <c r="C77" s="102">
        <f t="shared" si="14"/>
        <v>61</v>
      </c>
      <c r="D77" s="44" t="s">
        <v>565</v>
      </c>
      <c r="E77" s="73" t="s">
        <v>544</v>
      </c>
      <c r="F77" s="43" t="s">
        <v>662</v>
      </c>
      <c r="G77" s="43" t="s">
        <v>663</v>
      </c>
      <c r="H77" s="43" t="s">
        <v>663</v>
      </c>
      <c r="I77" s="11"/>
      <c r="J77" s="11"/>
      <c r="K77" s="12">
        <f t="shared" si="15"/>
        <v>0</v>
      </c>
      <c r="L77" s="12">
        <f t="shared" si="16"/>
        <v>0</v>
      </c>
      <c r="M77" s="18">
        <f t="shared" si="17"/>
        <v>0</v>
      </c>
      <c r="N77" s="14"/>
      <c r="O77" s="68"/>
      <c r="P77" s="103"/>
    </row>
    <row r="78" spans="2:18" s="94" customFormat="1" ht="11.25">
      <c r="B78" s="101" t="s">
        <v>619</v>
      </c>
      <c r="C78" s="102">
        <f t="shared" si="14"/>
        <v>62</v>
      </c>
      <c r="D78" s="44" t="s">
        <v>565</v>
      </c>
      <c r="E78" s="73" t="s">
        <v>545</v>
      </c>
      <c r="F78" s="43" t="s">
        <v>663</v>
      </c>
      <c r="G78" s="43" t="s">
        <v>662</v>
      </c>
      <c r="H78" s="43"/>
      <c r="I78" s="11"/>
      <c r="J78" s="11"/>
      <c r="K78" s="12">
        <f t="shared" si="15"/>
        <v>0</v>
      </c>
      <c r="L78" s="12">
        <f t="shared" si="16"/>
        <v>0</v>
      </c>
      <c r="M78" s="18">
        <f t="shared" si="17"/>
        <v>0</v>
      </c>
      <c r="N78" s="14"/>
      <c r="O78" s="68"/>
      <c r="P78" s="103"/>
    </row>
    <row r="79" spans="2:18" s="94" customFormat="1" ht="11.25">
      <c r="B79" s="101" t="s">
        <v>620</v>
      </c>
      <c r="C79" s="102">
        <f t="shared" si="14"/>
        <v>63</v>
      </c>
      <c r="D79" s="44" t="s">
        <v>565</v>
      </c>
      <c r="E79" s="73" t="s">
        <v>546</v>
      </c>
      <c r="F79" s="43"/>
      <c r="G79" s="43" t="s">
        <v>663</v>
      </c>
      <c r="H79" s="43" t="s">
        <v>662</v>
      </c>
      <c r="I79" s="11"/>
      <c r="J79" s="11"/>
      <c r="K79" s="12">
        <f t="shared" si="15"/>
        <v>0</v>
      </c>
      <c r="L79" s="12">
        <f t="shared" si="16"/>
        <v>0</v>
      </c>
      <c r="M79" s="18">
        <f t="shared" si="17"/>
        <v>0</v>
      </c>
      <c r="N79" s="14"/>
      <c r="O79" s="68"/>
      <c r="P79" s="103"/>
    </row>
    <row r="80" spans="2:18" s="94" customFormat="1" ht="11.25">
      <c r="B80" s="101" t="s">
        <v>621</v>
      </c>
      <c r="C80" s="102">
        <f t="shared" si="14"/>
        <v>64</v>
      </c>
      <c r="D80" s="44" t="s">
        <v>565</v>
      </c>
      <c r="E80" s="73" t="s">
        <v>547</v>
      </c>
      <c r="F80" s="43" t="s">
        <v>662</v>
      </c>
      <c r="G80" s="43" t="s">
        <v>663</v>
      </c>
      <c r="H80" s="43"/>
      <c r="I80" s="11"/>
      <c r="J80" s="11"/>
      <c r="K80" s="12">
        <f t="shared" si="15"/>
        <v>0</v>
      </c>
      <c r="L80" s="12">
        <f t="shared" si="16"/>
        <v>0</v>
      </c>
      <c r="M80" s="18">
        <f t="shared" si="17"/>
        <v>0</v>
      </c>
      <c r="N80" s="16"/>
      <c r="O80" s="68"/>
      <c r="P80" s="103"/>
    </row>
    <row r="81" spans="2:18" s="94" customFormat="1" ht="11.25">
      <c r="B81" s="101" t="s">
        <v>622</v>
      </c>
      <c r="C81" s="102">
        <f t="shared" si="14"/>
        <v>65</v>
      </c>
      <c r="D81" s="44" t="s">
        <v>565</v>
      </c>
      <c r="E81" s="73" t="s">
        <v>548</v>
      </c>
      <c r="F81" s="43" t="s">
        <v>662</v>
      </c>
      <c r="G81" s="43" t="s">
        <v>663</v>
      </c>
      <c r="H81" s="43" t="s">
        <v>663</v>
      </c>
      <c r="I81" s="11"/>
      <c r="J81" s="11"/>
      <c r="K81" s="12">
        <f t="shared" si="15"/>
        <v>0</v>
      </c>
      <c r="L81" s="12">
        <f t="shared" si="16"/>
        <v>0</v>
      </c>
      <c r="M81" s="18">
        <f t="shared" si="17"/>
        <v>0</v>
      </c>
      <c r="N81" s="16"/>
      <c r="O81" s="68"/>
      <c r="P81" s="103"/>
    </row>
    <row r="82" spans="2:18" s="94" customFormat="1" ht="11.25">
      <c r="B82" s="107" t="s">
        <v>623</v>
      </c>
      <c r="C82" s="102">
        <f t="shared" si="14"/>
        <v>66</v>
      </c>
      <c r="D82" s="44" t="s">
        <v>565</v>
      </c>
      <c r="E82" s="73" t="s">
        <v>549</v>
      </c>
      <c r="F82" s="43" t="s">
        <v>662</v>
      </c>
      <c r="G82" s="43" t="s">
        <v>663</v>
      </c>
      <c r="H82" s="43"/>
      <c r="I82" s="11"/>
      <c r="J82" s="11"/>
      <c r="K82" s="12">
        <f t="shared" si="15"/>
        <v>0</v>
      </c>
      <c r="L82" s="12">
        <f t="shared" si="16"/>
        <v>0</v>
      </c>
      <c r="M82" s="18">
        <f t="shared" si="17"/>
        <v>0</v>
      </c>
      <c r="N82" s="14"/>
      <c r="O82" s="68"/>
      <c r="P82" s="103"/>
    </row>
    <row r="83" spans="2:18" s="94" customFormat="1" ht="11.25">
      <c r="B83" s="101" t="s">
        <v>624</v>
      </c>
      <c r="C83" s="102">
        <f t="shared" si="14"/>
        <v>67</v>
      </c>
      <c r="D83" s="44" t="s">
        <v>565</v>
      </c>
      <c r="E83" s="73" t="s">
        <v>550</v>
      </c>
      <c r="F83" s="43" t="s">
        <v>662</v>
      </c>
      <c r="G83" s="43" t="s">
        <v>663</v>
      </c>
      <c r="H83" s="43" t="s">
        <v>663</v>
      </c>
      <c r="I83" s="11"/>
      <c r="J83" s="11"/>
      <c r="K83" s="12">
        <f t="shared" si="15"/>
        <v>0</v>
      </c>
      <c r="L83" s="12">
        <f t="shared" si="16"/>
        <v>0</v>
      </c>
      <c r="M83" s="18">
        <f t="shared" si="17"/>
        <v>0</v>
      </c>
      <c r="N83" s="14"/>
      <c r="O83" s="68"/>
      <c r="P83" s="103"/>
    </row>
    <row r="84" spans="2:18" s="94" customFormat="1" ht="11.25">
      <c r="B84" s="101" t="s">
        <v>625</v>
      </c>
      <c r="C84" s="102">
        <f t="shared" si="14"/>
        <v>68</v>
      </c>
      <c r="D84" s="44" t="s">
        <v>565</v>
      </c>
      <c r="E84" s="73" t="s">
        <v>551</v>
      </c>
      <c r="F84" s="43" t="s">
        <v>662</v>
      </c>
      <c r="G84" s="43" t="s">
        <v>663</v>
      </c>
      <c r="H84" s="43" t="s">
        <v>663</v>
      </c>
      <c r="I84" s="11"/>
      <c r="J84" s="11"/>
      <c r="K84" s="12">
        <f t="shared" si="15"/>
        <v>0</v>
      </c>
      <c r="L84" s="12">
        <f t="shared" si="16"/>
        <v>0</v>
      </c>
      <c r="M84" s="18">
        <f t="shared" si="17"/>
        <v>0</v>
      </c>
      <c r="N84" s="14"/>
      <c r="O84" s="68"/>
      <c r="P84" s="103"/>
    </row>
    <row r="85" spans="2:18" s="94" customFormat="1" ht="11.25">
      <c r="B85" s="101" t="s">
        <v>626</v>
      </c>
      <c r="C85" s="102">
        <f t="shared" si="14"/>
        <v>69</v>
      </c>
      <c r="D85" s="44" t="s">
        <v>565</v>
      </c>
      <c r="E85" s="73" t="s">
        <v>552</v>
      </c>
      <c r="F85" s="43"/>
      <c r="G85" s="43" t="s">
        <v>663</v>
      </c>
      <c r="H85" s="43" t="s">
        <v>662</v>
      </c>
      <c r="I85" s="11"/>
      <c r="J85" s="11"/>
      <c r="K85" s="12">
        <f t="shared" si="15"/>
        <v>0</v>
      </c>
      <c r="L85" s="12">
        <f t="shared" si="16"/>
        <v>0</v>
      </c>
      <c r="M85" s="18">
        <f t="shared" si="17"/>
        <v>0</v>
      </c>
      <c r="N85" s="14"/>
      <c r="O85" s="68"/>
      <c r="P85" s="103"/>
    </row>
    <row r="86" spans="2:18" s="94" customFormat="1" ht="11.25">
      <c r="B86" s="101" t="s">
        <v>627</v>
      </c>
      <c r="C86" s="102">
        <f t="shared" si="14"/>
        <v>70</v>
      </c>
      <c r="D86" s="44" t="s">
        <v>565</v>
      </c>
      <c r="E86" s="73" t="s">
        <v>553</v>
      </c>
      <c r="F86" s="43" t="s">
        <v>662</v>
      </c>
      <c r="G86" s="43" t="s">
        <v>663</v>
      </c>
      <c r="H86" s="43" t="s">
        <v>663</v>
      </c>
      <c r="I86" s="11"/>
      <c r="J86" s="11"/>
      <c r="K86" s="12">
        <f t="shared" si="15"/>
        <v>0</v>
      </c>
      <c r="L86" s="12">
        <f t="shared" si="16"/>
        <v>0</v>
      </c>
      <c r="M86" s="18">
        <f t="shared" si="17"/>
        <v>0</v>
      </c>
      <c r="N86" s="14"/>
      <c r="O86" s="68"/>
      <c r="P86" s="103"/>
    </row>
    <row r="87" spans="2:18" s="94" customFormat="1" ht="12" thickBot="1">
      <c r="B87" s="101" t="s">
        <v>628</v>
      </c>
      <c r="C87" s="102">
        <f t="shared" si="14"/>
        <v>71</v>
      </c>
      <c r="D87" s="44" t="s">
        <v>565</v>
      </c>
      <c r="E87" s="73" t="s">
        <v>554</v>
      </c>
      <c r="F87" s="43" t="s">
        <v>662</v>
      </c>
      <c r="G87" s="43" t="s">
        <v>663</v>
      </c>
      <c r="H87" s="43"/>
      <c r="I87" s="11"/>
      <c r="J87" s="11"/>
      <c r="K87" s="12">
        <f t="shared" si="15"/>
        <v>0</v>
      </c>
      <c r="L87" s="12">
        <f t="shared" si="16"/>
        <v>0</v>
      </c>
      <c r="M87" s="18">
        <f t="shared" si="17"/>
        <v>0</v>
      </c>
      <c r="N87" s="14"/>
      <c r="O87" s="68"/>
      <c r="P87" s="103"/>
    </row>
    <row r="88" spans="2:18" s="94" customFormat="1" ht="11.25">
      <c r="B88" s="96"/>
      <c r="C88" s="82"/>
      <c r="D88" s="83"/>
      <c r="E88" s="84" t="s">
        <v>652</v>
      </c>
      <c r="F88" s="85"/>
      <c r="G88" s="85"/>
      <c r="H88" s="85"/>
      <c r="I88" s="83"/>
      <c r="J88" s="83"/>
      <c r="K88" s="85"/>
      <c r="L88" s="85"/>
      <c r="M88" s="85"/>
      <c r="N88" s="85"/>
      <c r="O88" s="86"/>
      <c r="P88" s="97"/>
      <c r="Q88" s="98"/>
      <c r="R88" s="98"/>
    </row>
    <row r="89" spans="2:18" s="94" customFormat="1" ht="11.25">
      <c r="B89" s="101" t="s">
        <v>629</v>
      </c>
      <c r="C89" s="102">
        <f>+C87+1</f>
        <v>72</v>
      </c>
      <c r="D89" s="44" t="s">
        <v>565</v>
      </c>
      <c r="E89" s="73" t="s">
        <v>555</v>
      </c>
      <c r="F89" s="54" t="s">
        <v>662</v>
      </c>
      <c r="G89" s="43" t="s">
        <v>663</v>
      </c>
      <c r="H89" s="43"/>
      <c r="I89" s="11"/>
      <c r="J89" s="11"/>
      <c r="K89" s="12">
        <f t="shared" ref="K89:L92" si="18">+IF(I89="Laag",1,IF(I89="Midden",2,IF(I89="Hoog",3,0)))</f>
        <v>0</v>
      </c>
      <c r="L89" s="12">
        <f t="shared" si="18"/>
        <v>0</v>
      </c>
      <c r="M89" s="18">
        <f>+K89*L89</f>
        <v>0</v>
      </c>
      <c r="N89" s="16"/>
      <c r="O89" s="68"/>
      <c r="P89" s="103"/>
    </row>
    <row r="90" spans="2:18" s="94" customFormat="1" ht="11.25">
      <c r="B90" s="101" t="s">
        <v>630</v>
      </c>
      <c r="C90" s="102">
        <f t="shared" si="14"/>
        <v>73</v>
      </c>
      <c r="D90" s="44" t="s">
        <v>565</v>
      </c>
      <c r="E90" s="73" t="s">
        <v>556</v>
      </c>
      <c r="F90" s="54" t="s">
        <v>662</v>
      </c>
      <c r="G90" s="43" t="s">
        <v>663</v>
      </c>
      <c r="H90" s="43"/>
      <c r="I90" s="11"/>
      <c r="J90" s="11"/>
      <c r="K90" s="12">
        <f t="shared" si="18"/>
        <v>0</v>
      </c>
      <c r="L90" s="12">
        <f t="shared" si="18"/>
        <v>0</v>
      </c>
      <c r="M90" s="18">
        <f>+K90*L90</f>
        <v>0</v>
      </c>
      <c r="N90" s="16"/>
      <c r="O90" s="68"/>
      <c r="P90" s="103"/>
    </row>
    <row r="91" spans="2:18" s="94" customFormat="1" ht="11.25">
      <c r="B91" s="101" t="s">
        <v>631</v>
      </c>
      <c r="C91" s="102">
        <f>+C90+1</f>
        <v>74</v>
      </c>
      <c r="D91" s="44" t="s">
        <v>565</v>
      </c>
      <c r="E91" s="73" t="s">
        <v>557</v>
      </c>
      <c r="F91" s="54" t="s">
        <v>662</v>
      </c>
      <c r="G91" s="43" t="s">
        <v>663</v>
      </c>
      <c r="H91" s="43"/>
      <c r="I91" s="11"/>
      <c r="J91" s="11"/>
      <c r="K91" s="12">
        <f t="shared" si="18"/>
        <v>0</v>
      </c>
      <c r="L91" s="12">
        <f t="shared" si="18"/>
        <v>0</v>
      </c>
      <c r="M91" s="18">
        <f>+K91*L91</f>
        <v>0</v>
      </c>
      <c r="N91" s="16"/>
      <c r="O91" s="68"/>
      <c r="P91" s="103"/>
    </row>
    <row r="92" spans="2:18" s="94" customFormat="1" ht="23.25" thickBot="1">
      <c r="B92" s="108" t="s">
        <v>632</v>
      </c>
      <c r="C92" s="102">
        <f>+C91+1</f>
        <v>75</v>
      </c>
      <c r="D92" s="44" t="s">
        <v>565</v>
      </c>
      <c r="E92" s="73" t="s">
        <v>558</v>
      </c>
      <c r="F92" s="58" t="s">
        <v>662</v>
      </c>
      <c r="G92" s="55" t="s">
        <v>663</v>
      </c>
      <c r="H92" s="55"/>
      <c r="I92" s="11"/>
      <c r="J92" s="11"/>
      <c r="K92" s="12">
        <f t="shared" si="18"/>
        <v>0</v>
      </c>
      <c r="L92" s="12">
        <f t="shared" si="18"/>
        <v>0</v>
      </c>
      <c r="M92" s="32">
        <f>+K92*L92</f>
        <v>0</v>
      </c>
      <c r="N92" s="14"/>
      <c r="O92" s="68"/>
      <c r="P92" s="103"/>
    </row>
    <row r="93" spans="2:18" s="6" customFormat="1" ht="13.5" thickBot="1">
      <c r="D93" s="7"/>
      <c r="E93" s="74"/>
      <c r="F93" s="56"/>
      <c r="G93" s="56"/>
      <c r="H93" s="56"/>
      <c r="I93" s="7"/>
      <c r="J93" s="7"/>
      <c r="K93" s="7"/>
      <c r="L93" s="7"/>
      <c r="M93" s="7"/>
      <c r="N93" s="7"/>
      <c r="O93" s="76"/>
    </row>
    <row r="94" spans="2:18" s="6" customFormat="1" ht="13.5" thickBot="1">
      <c r="C94" s="33"/>
      <c r="D94" s="34"/>
      <c r="E94" s="75"/>
      <c r="F94" s="57"/>
      <c r="G94" s="57"/>
      <c r="H94" s="57"/>
      <c r="I94" s="7" t="s">
        <v>682</v>
      </c>
      <c r="J94" s="35" t="s">
        <v>633</v>
      </c>
      <c r="K94" s="7"/>
      <c r="L94" s="36"/>
      <c r="M94" s="80">
        <f>+SUM(M4:M92)/75</f>
        <v>0</v>
      </c>
      <c r="N94" s="37"/>
      <c r="O94" s="79"/>
      <c r="P94" s="38"/>
    </row>
    <row r="95" spans="2:18" s="6" customFormat="1" ht="13.5" thickBot="1">
      <c r="C95" s="39"/>
      <c r="D95" s="34"/>
      <c r="E95" s="75"/>
      <c r="F95" s="57"/>
      <c r="G95" s="57"/>
      <c r="H95" s="57"/>
      <c r="I95" s="7"/>
      <c r="J95" s="35" t="s">
        <v>680</v>
      </c>
      <c r="K95" s="7"/>
      <c r="L95" s="36"/>
      <c r="M95" s="80">
        <f>LARGE(M5:M93,1)</f>
        <v>0</v>
      </c>
      <c r="N95" s="7"/>
      <c r="O95" s="76"/>
    </row>
    <row r="96" spans="2:18" s="6" customFormat="1">
      <c r="D96" s="7"/>
      <c r="E96" s="74"/>
      <c r="F96" s="56"/>
      <c r="G96" s="56"/>
      <c r="H96" s="56"/>
      <c r="I96" s="7"/>
      <c r="J96" s="7">
        <v>1</v>
      </c>
      <c r="K96" s="7"/>
      <c r="L96" s="7"/>
      <c r="M96" s="7">
        <f t="shared" ref="M96:M101" si="19">COUNTIF(M$4:M$92,J96)</f>
        <v>0</v>
      </c>
      <c r="N96" s="7"/>
      <c r="O96" s="76"/>
    </row>
    <row r="97" spans="1:15" s="6" customFormat="1">
      <c r="D97" s="7"/>
      <c r="E97" s="109"/>
      <c r="F97" s="56"/>
      <c r="G97" s="56"/>
      <c r="H97" s="56"/>
      <c r="I97" s="7"/>
      <c r="J97" s="7">
        <v>2</v>
      </c>
      <c r="K97" s="7"/>
      <c r="L97" s="7"/>
      <c r="M97" s="7">
        <f t="shared" si="19"/>
        <v>0</v>
      </c>
      <c r="N97" s="7"/>
      <c r="O97" s="76"/>
    </row>
    <row r="98" spans="1:15" s="6" customFormat="1">
      <c r="D98" s="7"/>
      <c r="E98" s="74"/>
      <c r="F98" s="56"/>
      <c r="G98" s="56"/>
      <c r="H98" s="56"/>
      <c r="I98" s="7"/>
      <c r="J98" s="7">
        <v>3</v>
      </c>
      <c r="K98" s="7"/>
      <c r="L98" s="7"/>
      <c r="M98" s="7">
        <f t="shared" si="19"/>
        <v>0</v>
      </c>
      <c r="N98" s="7"/>
      <c r="O98" s="76"/>
    </row>
    <row r="99" spans="1:15" s="6" customFormat="1">
      <c r="D99" s="7"/>
      <c r="E99" s="74"/>
      <c r="F99" s="56"/>
      <c r="G99" s="56"/>
      <c r="H99" s="56"/>
      <c r="I99" s="7"/>
      <c r="J99" s="7">
        <v>4</v>
      </c>
      <c r="K99" s="7"/>
      <c r="L99" s="7"/>
      <c r="M99" s="7">
        <f t="shared" si="19"/>
        <v>0</v>
      </c>
      <c r="N99" s="7"/>
      <c r="O99" s="76"/>
    </row>
    <row r="100" spans="1:15" s="6" customFormat="1">
      <c r="D100" s="7"/>
      <c r="E100" s="74"/>
      <c r="F100" s="56"/>
      <c r="G100" s="56"/>
      <c r="H100" s="56"/>
      <c r="I100" s="7"/>
      <c r="J100" s="7">
        <v>6</v>
      </c>
      <c r="K100" s="7"/>
      <c r="L100" s="7"/>
      <c r="M100" s="7">
        <f t="shared" si="19"/>
        <v>0</v>
      </c>
      <c r="N100" s="7"/>
      <c r="O100" s="76"/>
    </row>
    <row r="101" spans="1:15" s="6" customFormat="1">
      <c r="D101" s="7"/>
      <c r="E101" s="74"/>
      <c r="F101" s="56"/>
      <c r="G101" s="56"/>
      <c r="H101" s="56"/>
      <c r="I101" s="7"/>
      <c r="J101" s="7">
        <v>9</v>
      </c>
      <c r="K101" s="7"/>
      <c r="L101" s="7"/>
      <c r="M101" s="7">
        <f t="shared" si="19"/>
        <v>0</v>
      </c>
      <c r="N101" s="7"/>
      <c r="O101" s="76"/>
    </row>
    <row r="102" spans="1:15" s="6" customFormat="1" ht="13.5" thickBot="1">
      <c r="A102" s="21"/>
      <c r="D102" s="7"/>
      <c r="E102" s="74"/>
      <c r="F102" s="56"/>
      <c r="G102" s="56"/>
      <c r="H102" s="56"/>
      <c r="I102" s="7" t="s">
        <v>681</v>
      </c>
      <c r="J102" s="35" t="s">
        <v>633</v>
      </c>
      <c r="K102" s="7"/>
      <c r="L102" s="36"/>
      <c r="M102" s="80">
        <f>IF(SUM(M96:M101)=0,0,SUMPRODUCT(J96:J101,M96:M101)/SUM(M96:M101))</f>
        <v>0</v>
      </c>
      <c r="N102" s="7"/>
      <c r="O102" s="76"/>
    </row>
  </sheetData>
  <mergeCells count="1">
    <mergeCell ref="F3:H3"/>
  </mergeCells>
  <conditionalFormatting sqref="M21:M23 M31:M33 M25:M29 M47 M49:M51 M35:M45 M71:M72 M74 M76:M87 M89:M92 M5:M15 M17:M19 M53:M61 M94:M95 M102 M63:M69">
    <cfRule type="cellIs" dxfId="31" priority="19" stopIfTrue="1" operator="between">
      <formula>0.1</formula>
      <formula>2</formula>
    </cfRule>
    <cfRule type="cellIs" dxfId="30" priority="20" stopIfTrue="1" operator="between">
      <formula>3</formula>
      <formula>4</formula>
    </cfRule>
    <cfRule type="cellIs" dxfId="29" priority="21" stopIfTrue="1" operator="greaterThan">
      <formula>4</formula>
    </cfRule>
  </conditionalFormatting>
  <conditionalFormatting sqref="I17:J19 I21:J23 I71:J72 I74:J74 I25:J29 I31:J33 I35:J45 I47:J47 I49:J51 I53:J61 I5:J15 I63:J69 I76:J87 I89:J92">
    <cfRule type="expression" dxfId="28" priority="16" stopIfTrue="1">
      <formula>+$D5=""</formula>
    </cfRule>
  </conditionalFormatting>
  <dataValidations count="3">
    <dataValidation type="list" showInputMessage="1" showErrorMessage="1" sqref="N71:N72 N89:N92 N74 N21:N23 N25:N29 N31:N33 N76:N87 N49:N51 N53:N61 N47 N35:N45 N17:N19 N63:N69 N5:N15">
      <formula1>$Q$5:$T$5</formula1>
    </dataValidation>
    <dataValidation type="list" allowBlank="1" showInputMessage="1" showErrorMessage="1" sqref="I47:J47 I63:J69 I71:J72 I17:J19 I35:J45 I5:J15 I53:J61 I76:J87 I25:J29 I31:J33 I21:J23 I49:J51 I74:J74 I89:J92">
      <formula1>$Q$3:$T$3</formula1>
    </dataValidation>
    <dataValidation type="list" allowBlank="1" showInputMessage="1" showErrorMessage="1" sqref="D17:D19 D35:D45 D31:D33 D21:D23 D47 D25:D29 D49:D51 D76:D87 D5:D15 D74 D71:D72 D89:D92 D63:D69 D53:D61">
      <formula1>$Q$6:$R$6</formula1>
    </dataValidation>
  </dataValidations>
  <hyperlinks>
    <hyperlink ref="I3:J3" location="Guidance!D1" display="Vulnerability"/>
  </hyperlinks>
  <pageMargins left="0.74803149606299213" right="0.74803149606299213" top="0.98425196850393704" bottom="0.98425196850393704" header="0.51181102362204722" footer="0.51181102362204722"/>
  <pageSetup paperSize="9" scale="75" fitToHeight="3" orientation="landscape" r:id="rId1"/>
  <headerFooter alignWithMargins="0">
    <oddHeader>&amp;L&amp;D&amp;C&amp;A&amp;RCyberCentre</oddHeader>
    <oddFooter>Page &amp;P</oddFooter>
  </headerFooter>
</worksheet>
</file>

<file path=xl/worksheets/sheet3.xml><?xml version="1.0" encoding="utf-8"?>
<worksheet xmlns="http://schemas.openxmlformats.org/spreadsheetml/2006/main" xmlns:r="http://schemas.openxmlformats.org/officeDocument/2006/relationships">
  <sheetPr enableFormatConditionsCalculation="0">
    <tabColor rgb="FFFFFF00"/>
  </sheetPr>
  <dimension ref="A1:F76"/>
  <sheetViews>
    <sheetView workbookViewId="0"/>
  </sheetViews>
  <sheetFormatPr defaultRowHeight="11.25"/>
  <cols>
    <col min="1" max="1" width="2.7109375" style="1" customWidth="1"/>
    <col min="2" max="2" width="73.140625" style="1" customWidth="1"/>
    <col min="3" max="3" width="13.85546875" style="1" bestFit="1" customWidth="1"/>
    <col min="4" max="4" width="2.7109375" style="1" customWidth="1"/>
    <col min="5" max="5" width="70" style="1" hidden="1" customWidth="1"/>
    <col min="6" max="6" width="75.5703125" style="1" hidden="1" customWidth="1"/>
    <col min="7" max="7" width="0" style="1" hidden="1" customWidth="1"/>
    <col min="8" max="16384" width="9.140625" style="1"/>
  </cols>
  <sheetData>
    <row r="1" spans="1:6" s="2" customFormat="1">
      <c r="A1" s="48" t="s">
        <v>342</v>
      </c>
      <c r="B1" s="48" t="s">
        <v>343</v>
      </c>
      <c r="C1" s="49" t="s">
        <v>348</v>
      </c>
    </row>
    <row r="2" spans="1:6">
      <c r="A2" s="46">
        <v>1</v>
      </c>
      <c r="B2" s="47" t="str">
        <f>+IF(Controls!$AO$2="UK",E2,F2)</f>
        <v>Beveiligingsinbreuken gerelateerd aan het beveiligingsbeleid</v>
      </c>
      <c r="C2" s="50">
        <f>'Risk Assessment'!M5</f>
        <v>0</v>
      </c>
      <c r="E2" s="1" t="s">
        <v>267</v>
      </c>
      <c r="F2" s="1" t="s">
        <v>484</v>
      </c>
    </row>
    <row r="3" spans="1:6">
      <c r="A3" s="46">
        <v>2</v>
      </c>
      <c r="B3" s="47" t="str">
        <f>+IF(Controls!$AO$2="UK",E3,F3)</f>
        <v>Beveiligingsinbreuken veroorzaakt door ontbreken van bewustzijn</v>
      </c>
      <c r="C3" s="50">
        <f>'Risk Assessment'!M6</f>
        <v>0</v>
      </c>
      <c r="E3" s="1" t="s">
        <v>268</v>
      </c>
      <c r="F3" s="1" t="s">
        <v>485</v>
      </c>
    </row>
    <row r="4" spans="1:6">
      <c r="A4" s="46">
        <v>3</v>
      </c>
      <c r="B4" s="47" t="str">
        <f>+IF(Controls!$AO$2="UK",E4,F4)</f>
        <v>Beveiligingsinbreuken veroorzaakt door ontbreken van een beveiligingsorganisatie -en coördinatie</v>
      </c>
      <c r="C4" s="50">
        <f>'Risk Assessment'!M7</f>
        <v>0</v>
      </c>
      <c r="E4" s="1" t="s">
        <v>269</v>
      </c>
      <c r="F4" s="1" t="s">
        <v>486</v>
      </c>
    </row>
    <row r="5" spans="1:6">
      <c r="A5" s="46">
        <v>4</v>
      </c>
      <c r="B5" s="47" t="str">
        <f>+IF(Controls!$AO$2="UK",E5,F5)</f>
        <v>Beveiligingsinbreuken veroorzaakt door onduidelijke verantwoordelijkheden</v>
      </c>
      <c r="C5" s="50">
        <f>'Risk Assessment'!M8</f>
        <v>0</v>
      </c>
      <c r="E5" s="1" t="s">
        <v>270</v>
      </c>
      <c r="F5" s="1" t="s">
        <v>487</v>
      </c>
    </row>
    <row r="6" spans="1:6">
      <c r="A6" s="46">
        <v>5</v>
      </c>
      <c r="B6" s="47" t="str">
        <f>+IF(Controls!$AO$2="UK",E6,F6)</f>
        <v>Beveiligingsinbreuken veroorzaakt door zwakten in de beveiliging</v>
      </c>
      <c r="C6" s="50">
        <f>'Risk Assessment'!M9</f>
        <v>0</v>
      </c>
      <c r="E6" s="1" t="s">
        <v>271</v>
      </c>
      <c r="F6" s="1" t="s">
        <v>488</v>
      </c>
    </row>
    <row r="7" spans="1:6">
      <c r="A7" s="46">
        <v>6</v>
      </c>
      <c r="B7" s="47" t="str">
        <f>+IF(Controls!$AO$2="UK",E7,F7)</f>
        <v>Beveiligingsinbreuken veroorzaakt door onvoldoende beveiliging ingebouwd in het systeem</v>
      </c>
      <c r="C7" s="50">
        <f>'Risk Assessment'!M10</f>
        <v>0</v>
      </c>
      <c r="E7" s="1" t="s">
        <v>272</v>
      </c>
      <c r="F7" s="1" t="s">
        <v>489</v>
      </c>
    </row>
    <row r="8" spans="1:6">
      <c r="A8" s="46">
        <v>7</v>
      </c>
      <c r="B8" s="47" t="str">
        <f>+IF(Controls!$AO$2="UK",E8,F8)</f>
        <v>Beveiligingsinbreuken gerelateerd aan overeenkomsten met derde partijen</v>
      </c>
      <c r="C8" s="50">
        <f>'Risk Assessment'!M11</f>
        <v>0</v>
      </c>
      <c r="E8" s="1" t="s">
        <v>273</v>
      </c>
      <c r="F8" s="1" t="s">
        <v>490</v>
      </c>
    </row>
    <row r="9" spans="1:6">
      <c r="A9" s="46">
        <v>8</v>
      </c>
      <c r="B9" s="47" t="str">
        <f>+IF(Controls!$AO$2="UK",E9,F9)</f>
        <v>Beveiligingsinbreuken gerelateerd aan outsourcing overeenkomsten</v>
      </c>
      <c r="C9" s="50">
        <f>'Risk Assessment'!M12</f>
        <v>0</v>
      </c>
      <c r="E9" s="1" t="s">
        <v>274</v>
      </c>
      <c r="F9" s="1" t="s">
        <v>491</v>
      </c>
    </row>
    <row r="10" spans="1:6">
      <c r="A10" s="46">
        <v>9</v>
      </c>
      <c r="B10" s="47" t="str">
        <f>+IF(Controls!$AO$2="UK",E10,F10)</f>
        <v>Beveiligingsinbreuken veroorzaakt door niet-beveiligde kapitaalgoederen</v>
      </c>
      <c r="C10" s="50">
        <f>'Risk Assessment'!M13</f>
        <v>0</v>
      </c>
      <c r="E10" s="1" t="s">
        <v>275</v>
      </c>
      <c r="F10" s="1" t="s">
        <v>492</v>
      </c>
    </row>
    <row r="11" spans="1:6">
      <c r="A11" s="46">
        <v>10</v>
      </c>
      <c r="B11" s="47" t="str">
        <f>+IF(Controls!$AO$2="UK",E11,F11)</f>
        <v>Beveiligingsinbreuken veroorzaakt door onjuiste rubricering, labelling of behandeling van informatie</v>
      </c>
      <c r="C11" s="50">
        <f>'Risk Assessment'!M14</f>
        <v>0</v>
      </c>
      <c r="E11" s="1" t="s">
        <v>276</v>
      </c>
      <c r="F11" s="1" t="s">
        <v>493</v>
      </c>
    </row>
    <row r="12" spans="1:6">
      <c r="A12" s="46">
        <v>11</v>
      </c>
      <c r="B12" s="47" t="str">
        <f>+IF(Controls!$AO$2="UK",E12,F12)</f>
        <v>Beveiligingsinbreuken veroorzaakt door moedwillige actie en gemis aan disciplinaire actie</v>
      </c>
      <c r="C12" s="50">
        <f>'Risk Assessment'!M15</f>
        <v>0</v>
      </c>
      <c r="E12" s="1" t="s">
        <v>277</v>
      </c>
      <c r="F12" s="1" t="s">
        <v>494</v>
      </c>
    </row>
    <row r="13" spans="1:6">
      <c r="A13" s="46">
        <v>12</v>
      </c>
      <c r="B13" s="47" t="str">
        <f>+IF(Controls!$AO$2="UK",E13,F13)</f>
        <v>Niet voldoen aan wetgeving</v>
      </c>
      <c r="C13" s="50">
        <f>'Risk Assessment'!M17</f>
        <v>0</v>
      </c>
      <c r="E13" s="1" t="s">
        <v>278</v>
      </c>
      <c r="F13" s="1" t="s">
        <v>495</v>
      </c>
    </row>
    <row r="14" spans="1:6">
      <c r="A14" s="46">
        <v>13</v>
      </c>
      <c r="B14" s="47" t="str">
        <f>+IF(Controls!$AO$2="UK",E14,F14)</f>
        <v>Niet kunnen leveren van bewijs</v>
      </c>
      <c r="C14" s="50">
        <f>'Risk Assessment'!M18</f>
        <v>0</v>
      </c>
      <c r="E14" s="1" t="s">
        <v>279</v>
      </c>
      <c r="F14" s="1" t="s">
        <v>496</v>
      </c>
    </row>
    <row r="15" spans="1:6">
      <c r="A15" s="46">
        <v>14</v>
      </c>
      <c r="B15" s="47" t="str">
        <f>+IF(Controls!$AO$2="UK",E15,F15)</f>
        <v>Fraude</v>
      </c>
      <c r="C15" s="50">
        <f>'Risk Assessment'!M19</f>
        <v>0</v>
      </c>
      <c r="E15" s="1" t="s">
        <v>280</v>
      </c>
      <c r="F15" s="1" t="s">
        <v>497</v>
      </c>
    </row>
    <row r="16" spans="1:6">
      <c r="A16" s="46">
        <v>15</v>
      </c>
      <c r="B16" s="47" t="str">
        <f>+IF(Controls!$AO$2="UK",E16,F16)</f>
        <v>Schade door herhaling van incidenten</v>
      </c>
      <c r="C16" s="50">
        <f>'Risk Assessment'!M21</f>
        <v>0</v>
      </c>
      <c r="E16" s="1" t="s">
        <v>281</v>
      </c>
      <c r="F16" s="1" t="s">
        <v>498</v>
      </c>
    </row>
    <row r="17" spans="1:6">
      <c r="A17" s="46">
        <v>16</v>
      </c>
      <c r="B17" s="47" t="str">
        <f>+IF(Controls!$AO$2="UK",E17,F17)</f>
        <v>Schade door softwarefouten</v>
      </c>
      <c r="C17" s="50">
        <f>'Risk Assessment'!M22</f>
        <v>0</v>
      </c>
      <c r="E17" s="1" t="s">
        <v>282</v>
      </c>
      <c r="F17" s="1" t="s">
        <v>499</v>
      </c>
    </row>
    <row r="18" spans="1:6">
      <c r="A18" s="46">
        <v>17</v>
      </c>
      <c r="B18" s="47" t="str">
        <f>+IF(Controls!$AO$2="UK",E18,F18)</f>
        <v>Systeemfouten</v>
      </c>
      <c r="C18" s="50">
        <f>'Risk Assessment'!M23</f>
        <v>0</v>
      </c>
      <c r="E18" s="1" t="s">
        <v>283</v>
      </c>
      <c r="F18" s="1" t="s">
        <v>500</v>
      </c>
    </row>
    <row r="19" spans="1:6">
      <c r="A19" s="46">
        <v>18</v>
      </c>
      <c r="B19" s="47" t="str">
        <f>+IF(Controls!$AO$2="UK",E19,F19)</f>
        <v>Ongeautoriseerd gebruik van informatieverwerkende faciliteiten</v>
      </c>
      <c r="C19" s="50">
        <f>'Risk Assessment'!M25</f>
        <v>0</v>
      </c>
      <c r="E19" s="1" t="s">
        <v>284</v>
      </c>
      <c r="F19" s="1" t="s">
        <v>501</v>
      </c>
    </row>
    <row r="20" spans="1:6">
      <c r="A20" s="46">
        <v>19</v>
      </c>
      <c r="B20" s="47" t="str">
        <f>+IF(Controls!$AO$2="UK",E20,F20)</f>
        <v>Misbruik van informatieverwerkende faciliteiten</v>
      </c>
      <c r="C20" s="50">
        <f>'Risk Assessment'!M26</f>
        <v>0</v>
      </c>
      <c r="E20" s="1" t="s">
        <v>285</v>
      </c>
      <c r="F20" s="1" t="s">
        <v>502</v>
      </c>
    </row>
    <row r="21" spans="1:6">
      <c r="A21" s="46">
        <v>20</v>
      </c>
      <c r="B21" s="47" t="str">
        <f>+IF(Controls!$AO$2="UK",E21,F21)</f>
        <v>Misbruik van systeem- of audithulpmiddelden</v>
      </c>
      <c r="C21" s="50">
        <f>'Risk Assessment'!M27</f>
        <v>0</v>
      </c>
      <c r="E21" s="1" t="s">
        <v>286</v>
      </c>
      <c r="F21" s="1" t="s">
        <v>503</v>
      </c>
    </row>
    <row r="22" spans="1:6">
      <c r="A22" s="46">
        <v>21</v>
      </c>
      <c r="B22" s="47" t="str">
        <f>+IF(Controls!$AO$2="UK",E22,F22)</f>
        <v>Ongeautoriseerd wegnemen van eigendommen of media</v>
      </c>
      <c r="C22" s="50">
        <f>'Risk Assessment'!M28</f>
        <v>0</v>
      </c>
      <c r="E22" s="1" t="s">
        <v>287</v>
      </c>
      <c r="F22" s="1" t="s">
        <v>504</v>
      </c>
    </row>
    <row r="23" spans="1:6">
      <c r="A23" s="46">
        <v>22</v>
      </c>
      <c r="B23" s="47" t="str">
        <f>+IF(Controls!$AO$2="UK",E23,F23)</f>
        <v>Ongeautoriseerde installatie of verandering van software</v>
      </c>
      <c r="C23" s="50">
        <f>'Risk Assessment'!M29</f>
        <v>0</v>
      </c>
      <c r="E23" s="1" t="s">
        <v>288</v>
      </c>
      <c r="F23" s="1" t="s">
        <v>505</v>
      </c>
    </row>
    <row r="24" spans="1:6">
      <c r="A24" s="46">
        <v>23</v>
      </c>
      <c r="B24" s="47" t="str">
        <f>+IF(Controls!$AO$2="UK",E24,F24)</f>
        <v>Ongeautoriseerde veranderingen aan informatieverwerkende faciliteiten</v>
      </c>
      <c r="C24" s="50">
        <f>'Risk Assessment'!M31</f>
        <v>0</v>
      </c>
      <c r="E24" s="1" t="s">
        <v>289</v>
      </c>
      <c r="F24" s="1" t="s">
        <v>506</v>
      </c>
    </row>
    <row r="25" spans="1:6">
      <c r="A25" s="46">
        <v>24</v>
      </c>
      <c r="B25" s="47" t="str">
        <f>+IF(Controls!$AO$2="UK",E25,F25)</f>
        <v>Vermenging van test, ontwikkeling en productie faciliteiten</v>
      </c>
      <c r="C25" s="50">
        <f>'Risk Assessment'!M32</f>
        <v>0</v>
      </c>
      <c r="E25" s="1" t="s">
        <v>290</v>
      </c>
      <c r="F25" s="1" t="s">
        <v>507</v>
      </c>
    </row>
    <row r="26" spans="1:6">
      <c r="A26" s="46">
        <v>25</v>
      </c>
      <c r="B26" s="47" t="str">
        <f>+IF(Controls!$AO$2="UK",E26,F26)</f>
        <v>Ongeautoriseerd kopiëren van auteursrechtelijk beschermde informatie of software</v>
      </c>
      <c r="C26" s="50">
        <f>'Risk Assessment'!M33</f>
        <v>0</v>
      </c>
      <c r="E26" s="1" t="s">
        <v>291</v>
      </c>
      <c r="F26" s="1" t="s">
        <v>508</v>
      </c>
    </row>
    <row r="27" spans="1:6">
      <c r="A27" s="46">
        <v>26</v>
      </c>
      <c r="B27" s="47" t="str">
        <f>+IF(Controls!$AO$2="UK",E27,F27)</f>
        <v>Ongeautoriseerde toegang tot informatie</v>
      </c>
      <c r="C27" s="50">
        <f>'Risk Assessment'!M35</f>
        <v>0</v>
      </c>
      <c r="E27" s="1" t="s">
        <v>292</v>
      </c>
      <c r="F27" s="1" t="s">
        <v>509</v>
      </c>
    </row>
    <row r="28" spans="1:6">
      <c r="A28" s="46">
        <v>27</v>
      </c>
      <c r="B28" s="47" t="str">
        <f>+IF(Controls!$AO$2="UK",E28,F28)</f>
        <v>Vrijgave van vertrouwelijke informatie</v>
      </c>
      <c r="C28" s="50">
        <f>'Risk Assessment'!M36</f>
        <v>0</v>
      </c>
      <c r="E28" s="1" t="s">
        <v>293</v>
      </c>
      <c r="F28" s="1" t="s">
        <v>510</v>
      </c>
    </row>
    <row r="29" spans="1:6">
      <c r="A29" s="46">
        <v>28</v>
      </c>
      <c r="B29" s="47" t="str">
        <f>+IF(Controls!$AO$2="UK",E29,F29)</f>
        <v>Ongeautoriseerde modificatie of vernietiging van informatie</v>
      </c>
      <c r="C29" s="50">
        <f>'Risk Assessment'!M37</f>
        <v>0</v>
      </c>
      <c r="E29" s="1" t="s">
        <v>294</v>
      </c>
      <c r="F29" s="1" t="s">
        <v>511</v>
      </c>
    </row>
    <row r="30" spans="1:6">
      <c r="A30" s="46">
        <v>29</v>
      </c>
      <c r="B30" s="47" t="str">
        <f>+IF(Controls!$AO$2="UK",E30,F30)</f>
        <v>Ongeautoriseerde toegang door bijzondere rechten</v>
      </c>
      <c r="C30" s="50">
        <f>'Risk Assessment'!M38</f>
        <v>0</v>
      </c>
      <c r="E30" s="1" t="s">
        <v>295</v>
      </c>
      <c r="F30" s="1" t="s">
        <v>512</v>
      </c>
    </row>
    <row r="31" spans="1:6">
      <c r="A31" s="46">
        <v>30</v>
      </c>
      <c r="B31" s="47" t="str">
        <f>+IF(Controls!$AO$2="UK",E31,F31)</f>
        <v>Ongeautoriseerde toegang door wachtwoordselectie en/of management</v>
      </c>
      <c r="C31" s="50">
        <f>'Risk Assessment'!M39</f>
        <v>0</v>
      </c>
      <c r="E31" s="1" t="s">
        <v>296</v>
      </c>
      <c r="F31" s="1" t="s">
        <v>513</v>
      </c>
    </row>
    <row r="32" spans="1:6">
      <c r="A32" s="46">
        <v>31</v>
      </c>
      <c r="B32" s="47" t="str">
        <f>+IF(Controls!$AO$2="UK",E32,F32)</f>
        <v>Ongeautoriseerde toegang tot informatieverwerkende faciliteiten</v>
      </c>
      <c r="C32" s="50">
        <f>'Risk Assessment'!M40</f>
        <v>0</v>
      </c>
      <c r="E32" s="1" t="s">
        <v>297</v>
      </c>
      <c r="F32" s="1" t="s">
        <v>514</v>
      </c>
    </row>
    <row r="33" spans="1:6">
      <c r="A33" s="46">
        <v>32</v>
      </c>
      <c r="B33" s="47" t="str">
        <f>+IF(Controls!$AO$2="UK",E33,F33)</f>
        <v>Ongeautoriseerde toegang tot computers</v>
      </c>
      <c r="C33" s="50">
        <f>'Risk Assessment'!M41</f>
        <v>0</v>
      </c>
      <c r="E33" s="1" t="s">
        <v>298</v>
      </c>
      <c r="F33" s="1" t="s">
        <v>515</v>
      </c>
    </row>
    <row r="34" spans="1:6">
      <c r="A34" s="46">
        <v>33</v>
      </c>
      <c r="B34" s="47" t="str">
        <f>+IF(Controls!$AO$2="UK",E34,F34)</f>
        <v>Ongeautoriseerde toegang tot netwerken en netwerkdiensten</v>
      </c>
      <c r="C34" s="50">
        <f>'Risk Assessment'!M42</f>
        <v>0</v>
      </c>
      <c r="E34" s="1" t="s">
        <v>299</v>
      </c>
      <c r="F34" s="1" t="s">
        <v>516</v>
      </c>
    </row>
    <row r="35" spans="1:6">
      <c r="A35" s="46">
        <v>34</v>
      </c>
      <c r="B35" s="47" t="str">
        <f>+IF(Controls!$AO$2="UK",E35,F35)</f>
        <v>Ongeautoriseerde toegang tot apparatuur</v>
      </c>
      <c r="C35" s="50">
        <f>'Risk Assessment'!M43</f>
        <v>0</v>
      </c>
      <c r="E35" s="1" t="s">
        <v>300</v>
      </c>
      <c r="F35" s="1" t="s">
        <v>517</v>
      </c>
    </row>
    <row r="36" spans="1:6">
      <c r="A36" s="46">
        <v>35</v>
      </c>
      <c r="B36" s="47" t="str">
        <f>+IF(Controls!$AO$2="UK",E36,F36)</f>
        <v>Ongeautoriseerde toegang tot systeemdocumentatie</v>
      </c>
      <c r="C36" s="50">
        <f>'Risk Assessment'!M44</f>
        <v>0</v>
      </c>
      <c r="E36" s="1" t="s">
        <v>301</v>
      </c>
      <c r="F36" s="1" t="s">
        <v>518</v>
      </c>
    </row>
    <row r="37" spans="1:6">
      <c r="A37" s="46">
        <v>36</v>
      </c>
      <c r="B37" s="47" t="str">
        <f>+IF(Controls!$AO$2="UK",E37,F37)</f>
        <v>Ongeautoriseerde toegang tot programma bronbestanden</v>
      </c>
      <c r="C37" s="50">
        <f>'Risk Assessment'!M45</f>
        <v>0</v>
      </c>
      <c r="E37" s="1" t="s">
        <v>302</v>
      </c>
      <c r="F37" s="1" t="s">
        <v>519</v>
      </c>
    </row>
    <row r="38" spans="1:6">
      <c r="A38" s="46">
        <v>37</v>
      </c>
      <c r="B38" s="47" t="str">
        <f>+IF(Controls!$AO$2="UK",E38,F38)</f>
        <v>Kwaadaardige software</v>
      </c>
      <c r="C38" s="50">
        <f>'Risk Assessment'!M47</f>
        <v>0</v>
      </c>
      <c r="E38" s="1" t="s">
        <v>303</v>
      </c>
      <c r="F38" s="1" t="s">
        <v>520</v>
      </c>
    </row>
    <row r="39" spans="1:6">
      <c r="A39" s="46">
        <v>38</v>
      </c>
      <c r="B39" s="47" t="str">
        <f>+IF(Controls!$AO$2="UK",E39,F39)</f>
        <v>Onnauwkeurige invoer van informatie</v>
      </c>
      <c r="C39" s="50">
        <f>'Risk Assessment'!M49</f>
        <v>0</v>
      </c>
      <c r="E39" s="1" t="s">
        <v>304</v>
      </c>
      <c r="F39" s="1" t="s">
        <v>521</v>
      </c>
    </row>
    <row r="40" spans="1:6">
      <c r="A40" s="46">
        <v>39</v>
      </c>
      <c r="B40" s="47" t="str">
        <f>+IF(Controls!$AO$2="UK",E40,F40)</f>
        <v>Verwerkingsfouten</v>
      </c>
      <c r="C40" s="50">
        <f>'Risk Assessment'!M50</f>
        <v>0</v>
      </c>
      <c r="E40" s="1" t="s">
        <v>305</v>
      </c>
      <c r="F40" s="1" t="s">
        <v>522</v>
      </c>
    </row>
    <row r="41" spans="1:6">
      <c r="A41" s="46">
        <v>40</v>
      </c>
      <c r="B41" s="47" t="str">
        <f>+IF(Controls!$AO$2="UK",E41,F41)</f>
        <v>Onnauwkeurige uitvoer van informatie</v>
      </c>
      <c r="C41" s="50">
        <f>'Risk Assessment'!M51</f>
        <v>0</v>
      </c>
      <c r="E41" s="1" t="s">
        <v>306</v>
      </c>
      <c r="F41" s="1" t="s">
        <v>523</v>
      </c>
    </row>
    <row r="42" spans="1:6">
      <c r="A42" s="46">
        <v>41</v>
      </c>
      <c r="B42" s="47" t="str">
        <f>+IF(Controls!$AO$2="UK",E42,F42)</f>
        <v>Gebrek aan uitwisselingsovereenkomsten</v>
      </c>
      <c r="C42" s="50">
        <f>'Risk Assessment'!M53</f>
        <v>0</v>
      </c>
      <c r="E42" s="1" t="s">
        <v>307</v>
      </c>
      <c r="F42" s="1" t="s">
        <v>524</v>
      </c>
    </row>
    <row r="43" spans="1:6">
      <c r="A43" s="46">
        <v>42</v>
      </c>
      <c r="B43" s="47" t="str">
        <f>+IF(Controls!$AO$2="UK",E43,F43)</f>
        <v>Ongeautoriseerd toegang, misbruik of verminking van media tijdens vervoer</v>
      </c>
      <c r="C43" s="50">
        <f>'Risk Assessment'!M54</f>
        <v>0</v>
      </c>
      <c r="E43" s="1" t="s">
        <v>308</v>
      </c>
      <c r="F43" s="1" t="s">
        <v>525</v>
      </c>
    </row>
    <row r="44" spans="1:6">
      <c r="A44" s="46">
        <v>43</v>
      </c>
      <c r="B44" s="47" t="str">
        <f>+IF(Controls!$AO$2="UK",E44,F44)</f>
        <v>Risico's verbonden aan ecommerce, kantoorautomatisering en publiek toegankelijke systemen</v>
      </c>
      <c r="C44" s="50">
        <f>'Risk Assessment'!M55</f>
        <v>0</v>
      </c>
      <c r="E44" s="1" t="s">
        <v>309</v>
      </c>
      <c r="F44" s="1" t="s">
        <v>526</v>
      </c>
    </row>
    <row r="45" spans="1:6">
      <c r="A45" s="46">
        <v>44</v>
      </c>
      <c r="B45" s="47" t="str">
        <f>+IF(Controls!$AO$2="UK",E45,F45)</f>
        <v>Weerlegbaarheid</v>
      </c>
      <c r="C45" s="50">
        <f>'Risk Assessment'!M56</f>
        <v>0</v>
      </c>
      <c r="E45" s="1" t="s">
        <v>310</v>
      </c>
      <c r="F45" s="1" t="s">
        <v>527</v>
      </c>
    </row>
    <row r="46" spans="1:6">
      <c r="A46" s="46">
        <v>45</v>
      </c>
      <c r="B46" s="47" t="str">
        <f>+IF(Controls!$AO$2="UK",E46,F46)</f>
        <v>Mis- of herrouteren van boodschappen</v>
      </c>
      <c r="C46" s="50">
        <f>'Risk Assessment'!M57</f>
        <v>0</v>
      </c>
      <c r="E46" s="1" t="s">
        <v>311</v>
      </c>
      <c r="F46" s="1" t="s">
        <v>528</v>
      </c>
    </row>
    <row r="47" spans="1:6">
      <c r="A47" s="46">
        <v>46</v>
      </c>
      <c r="B47" s="47" t="str">
        <f>+IF(Controls!$AO$2="UK",E47,F47)</f>
        <v>Verkeerd kiezen (telefoon of fax)</v>
      </c>
      <c r="C47" s="50">
        <f>'Risk Assessment'!M58</f>
        <v>0</v>
      </c>
      <c r="E47" s="1" t="s">
        <v>312</v>
      </c>
      <c r="F47" s="1" t="s">
        <v>529</v>
      </c>
    </row>
    <row r="48" spans="1:6">
      <c r="A48" s="46">
        <v>47</v>
      </c>
      <c r="B48" s="47" t="str">
        <f>+IF(Controls!$AO$2="UK",E48,F48)</f>
        <v>Ongeautoriseerde verandering en verminking van boodschappen</v>
      </c>
      <c r="C48" s="50">
        <f>'Risk Assessment'!M59</f>
        <v>0</v>
      </c>
      <c r="E48" s="1" t="s">
        <v>313</v>
      </c>
      <c r="F48" s="1" t="s">
        <v>530</v>
      </c>
    </row>
    <row r="49" spans="1:6">
      <c r="A49" s="46">
        <v>48</v>
      </c>
      <c r="B49" s="47" t="str">
        <f>+IF(Controls!$AO$2="UK",E49,F49)</f>
        <v>Weigering van de dienst</v>
      </c>
      <c r="C49" s="50">
        <f>'Risk Assessment'!M60</f>
        <v>0</v>
      </c>
      <c r="E49" s="1" t="s">
        <v>314</v>
      </c>
      <c r="F49" s="1" t="s">
        <v>531</v>
      </c>
    </row>
    <row r="50" spans="1:6">
      <c r="A50" s="46">
        <v>49</v>
      </c>
      <c r="B50" s="47" t="str">
        <f>+IF(Controls!$AO$2="UK",E50,F50)</f>
        <v>Verlies van de dienst</v>
      </c>
      <c r="C50" s="50">
        <f>'Risk Assessment'!M61</f>
        <v>0</v>
      </c>
      <c r="E50" s="1" t="s">
        <v>315</v>
      </c>
      <c r="F50" s="1" t="s">
        <v>532</v>
      </c>
    </row>
    <row r="51" spans="1:6">
      <c r="A51" s="46">
        <v>50</v>
      </c>
      <c r="B51" s="47" t="str">
        <f>+IF(Controls!$AO$2="UK",E51,F51)</f>
        <v>Gebrek aan beleid voor het reguleren van cryptografische middelen</v>
      </c>
      <c r="C51" s="50">
        <f>'Risk Assessment'!M63</f>
        <v>0</v>
      </c>
      <c r="E51" s="1" t="s">
        <v>316</v>
      </c>
      <c r="F51" s="1" t="s">
        <v>533</v>
      </c>
    </row>
    <row r="52" spans="1:6">
      <c r="A52" s="46">
        <v>51</v>
      </c>
      <c r="B52" s="47" t="str">
        <f>+IF(Controls!$AO$2="UK",E52,F52)</f>
        <v>Ongeautoriseerde toegang tot informatie, systemen en netwerkdiensten veroorzaakt door gebrek aan unieke en passende authenticatie en identificatie</v>
      </c>
      <c r="C52" s="50">
        <f>'Risk Assessment'!M64</f>
        <v>0</v>
      </c>
      <c r="E52" s="1" t="s">
        <v>317</v>
      </c>
      <c r="F52" s="1" t="s">
        <v>534</v>
      </c>
    </row>
    <row r="53" spans="1:6">
      <c r="A53" s="46">
        <v>52</v>
      </c>
      <c r="B53" s="47" t="str">
        <f>+IF(Controls!$AO$2="UK",E53,F53)</f>
        <v>Ongeautoriseerde vrijgave van informatie</v>
      </c>
      <c r="C53" s="50">
        <f>'Risk Assessment'!M65</f>
        <v>0</v>
      </c>
      <c r="E53" s="1" t="s">
        <v>318</v>
      </c>
      <c r="F53" s="1" t="s">
        <v>535</v>
      </c>
    </row>
    <row r="54" spans="1:6">
      <c r="A54" s="46">
        <v>53</v>
      </c>
      <c r="B54" s="47" t="str">
        <f>+IF(Controls!$AO$2="UK",E54,F54)</f>
        <v>Ongeautoriseerde wijziging van informatie</v>
      </c>
      <c r="C54" s="50">
        <f>'Risk Assessment'!M66</f>
        <v>0</v>
      </c>
      <c r="E54" s="1" t="s">
        <v>319</v>
      </c>
      <c r="F54" s="1" t="s">
        <v>536</v>
      </c>
    </row>
    <row r="55" spans="1:6">
      <c r="A55" s="46">
        <v>54</v>
      </c>
      <c r="B55" s="47" t="str">
        <f>+IF(Controls!$AO$2="UK",E55,F55)</f>
        <v>Onjuiste (beveiligings-)niveau van cryptografische functies</v>
      </c>
      <c r="C55" s="50">
        <f>'Risk Assessment'!M67</f>
        <v>0</v>
      </c>
      <c r="E55" s="1" t="s">
        <v>320</v>
      </c>
      <c r="F55" s="1" t="s">
        <v>537</v>
      </c>
    </row>
    <row r="56" spans="1:6">
      <c r="A56" s="46">
        <v>55</v>
      </c>
      <c r="B56" s="47" t="str">
        <f>+IF(Controls!$AO$2="UK",E56,F56)</f>
        <v>Onderscheppen en afluisteren</v>
      </c>
      <c r="C56" s="50">
        <f>'Risk Assessment'!M68</f>
        <v>0</v>
      </c>
      <c r="E56" s="1" t="s">
        <v>321</v>
      </c>
      <c r="F56" s="1" t="s">
        <v>538</v>
      </c>
    </row>
    <row r="57" spans="1:6">
      <c r="A57" s="46">
        <v>56</v>
      </c>
      <c r="B57" s="47" t="str">
        <f>+IF(Controls!$AO$2="UK",E57,F57)</f>
        <v>Gebrek aan of onvoldoende management van cryptografische sleutels</v>
      </c>
      <c r="C57" s="50">
        <f>'Risk Assessment'!M69</f>
        <v>0</v>
      </c>
      <c r="E57" s="1" t="s">
        <v>322</v>
      </c>
      <c r="F57" s="1" t="s">
        <v>539</v>
      </c>
    </row>
    <row r="58" spans="1:6">
      <c r="A58" s="46">
        <v>57</v>
      </c>
      <c r="B58" s="47" t="str">
        <f>+IF(Controls!$AO$2="UK",E58,F58)</f>
        <v>Risico's verbonden aan mobiele computers</v>
      </c>
      <c r="C58" s="50">
        <f>'Risk Assessment'!M71</f>
        <v>0</v>
      </c>
      <c r="E58" s="1" t="s">
        <v>323</v>
      </c>
      <c r="F58" s="1" t="s">
        <v>540</v>
      </c>
    </row>
    <row r="59" spans="1:6">
      <c r="A59" s="46">
        <v>58</v>
      </c>
      <c r="B59" s="47" t="str">
        <f>+IF(Controls!$AO$2="UK",E59,F59)</f>
        <v>Risico's verbonden aan telewerken</v>
      </c>
      <c r="C59" s="50">
        <f>'Risk Assessment'!M72</f>
        <v>0</v>
      </c>
      <c r="E59" s="1" t="s">
        <v>324</v>
      </c>
      <c r="F59" s="1" t="s">
        <v>541</v>
      </c>
    </row>
    <row r="60" spans="1:6">
      <c r="A60" s="46">
        <v>59</v>
      </c>
      <c r="B60" s="47" t="str">
        <f>+IF(Controls!$AO$2="UK",E60,F60)</f>
        <v>Gebruikersfouten</v>
      </c>
      <c r="C60" s="50">
        <f>'Risk Assessment'!M74</f>
        <v>0</v>
      </c>
      <c r="E60" s="1" t="s">
        <v>325</v>
      </c>
      <c r="F60" s="1" t="s">
        <v>542</v>
      </c>
    </row>
    <row r="61" spans="1:6">
      <c r="A61" s="46">
        <v>60</v>
      </c>
      <c r="B61" s="47" t="str">
        <f>+IF(Controls!$AO$2="UK",E61,F61)</f>
        <v>Ongeautoriseerde fysieke toegang</v>
      </c>
      <c r="C61" s="50">
        <f>'Risk Assessment'!M76</f>
        <v>0</v>
      </c>
      <c r="E61" s="1" t="s">
        <v>326</v>
      </c>
      <c r="F61" s="1" t="s">
        <v>543</v>
      </c>
    </row>
    <row r="62" spans="1:6">
      <c r="A62" s="46">
        <v>61</v>
      </c>
      <c r="B62" s="47" t="str">
        <f>+IF(Controls!$AO$2="UK",E62,F62)</f>
        <v>Diefstal</v>
      </c>
      <c r="C62" s="50">
        <f>'Risk Assessment'!M77</f>
        <v>0</v>
      </c>
      <c r="E62" s="1" t="s">
        <v>327</v>
      </c>
      <c r="F62" s="1" t="s">
        <v>544</v>
      </c>
    </row>
    <row r="63" spans="1:6">
      <c r="A63" s="46">
        <v>62</v>
      </c>
      <c r="B63" s="47" t="str">
        <f>+IF(Controls!$AO$2="UK",E63,F63)</f>
        <v>Gebrek aan beveiliging van apparatuur</v>
      </c>
      <c r="C63" s="50">
        <f>'Risk Assessment'!M78</f>
        <v>0</v>
      </c>
      <c r="E63" s="1" t="s">
        <v>328</v>
      </c>
      <c r="F63" s="1" t="s">
        <v>545</v>
      </c>
    </row>
    <row r="64" spans="1:6">
      <c r="A64" s="46">
        <v>63</v>
      </c>
      <c r="B64" s="47" t="str">
        <f>+IF(Controls!$AO$2="UK",E64,F64)</f>
        <v>Gebrek aan beveiliging van media</v>
      </c>
      <c r="C64" s="50">
        <f>'Risk Assessment'!M79</f>
        <v>0</v>
      </c>
      <c r="E64" s="1" t="s">
        <v>329</v>
      </c>
      <c r="F64" s="1" t="s">
        <v>546</v>
      </c>
    </row>
    <row r="65" spans="1:6">
      <c r="A65" s="46">
        <v>64</v>
      </c>
      <c r="B65" s="47" t="str">
        <f>+IF(Controls!$AO$2="UK",E65,F65)</f>
        <v>Brand</v>
      </c>
      <c r="C65" s="50">
        <f>'Risk Assessment'!M80</f>
        <v>0</v>
      </c>
      <c r="E65" s="1" t="s">
        <v>330</v>
      </c>
      <c r="F65" s="1" t="s">
        <v>547</v>
      </c>
    </row>
    <row r="66" spans="1:6">
      <c r="A66" s="46">
        <v>65</v>
      </c>
      <c r="B66" s="47" t="str">
        <f>+IF(Controls!$AO$2="UK",E66,F66)</f>
        <v>Overstroming, wateroverlast</v>
      </c>
      <c r="C66" s="50">
        <f>'Risk Assessment'!M81</f>
        <v>0</v>
      </c>
      <c r="E66" s="1" t="s">
        <v>331</v>
      </c>
      <c r="F66" s="1" t="s">
        <v>548</v>
      </c>
    </row>
    <row r="67" spans="1:6">
      <c r="A67" s="46">
        <v>66</v>
      </c>
      <c r="B67" s="47" t="str">
        <f>+IF(Controls!$AO$2="UK",E67,F67)</f>
        <v>Verontreiniging van de omgeving</v>
      </c>
      <c r="C67" s="50">
        <f>'Risk Assessment'!M82</f>
        <v>0</v>
      </c>
      <c r="E67" s="1" t="s">
        <v>332</v>
      </c>
      <c r="F67" s="1" t="s">
        <v>549</v>
      </c>
    </row>
    <row r="68" spans="1:6">
      <c r="A68" s="46">
        <v>67</v>
      </c>
      <c r="B68" s="47" t="str">
        <f>+IF(Controls!$AO$2="UK",E68,F68)</f>
        <v>Uitval van stroom of airconditioning, elektrische storingen</v>
      </c>
      <c r="C68" s="50">
        <f>'Risk Assessment'!M83</f>
        <v>0</v>
      </c>
      <c r="E68" s="1" t="s">
        <v>333</v>
      </c>
      <c r="F68" s="1" t="s">
        <v>550</v>
      </c>
    </row>
    <row r="69" spans="1:6">
      <c r="A69" s="46">
        <v>68</v>
      </c>
      <c r="B69" s="47" t="str">
        <f>+IF(Controls!$AO$2="UK",E69,F69)</f>
        <v>Schade aan bekabeling</v>
      </c>
      <c r="C69" s="50">
        <f>'Risk Assessment'!M84</f>
        <v>0</v>
      </c>
      <c r="E69" s="1" t="s">
        <v>334</v>
      </c>
      <c r="F69" s="1" t="s">
        <v>551</v>
      </c>
    </row>
    <row r="70" spans="1:6">
      <c r="A70" s="46">
        <v>69</v>
      </c>
      <c r="B70" s="47" t="str">
        <f>+IF(Controls!$AO$2="UK",E70,F70)</f>
        <v>Fysieke onderschepping en afluistering</v>
      </c>
      <c r="C70" s="50">
        <f>'Risk Assessment'!M85</f>
        <v>0</v>
      </c>
      <c r="E70" s="1" t="s">
        <v>335</v>
      </c>
      <c r="F70" s="1" t="s">
        <v>552</v>
      </c>
    </row>
    <row r="71" spans="1:6">
      <c r="A71" s="46">
        <v>70</v>
      </c>
      <c r="B71" s="47" t="str">
        <f>+IF(Controls!$AO$2="UK",E71,F71)</f>
        <v>Fysieke interferentie</v>
      </c>
      <c r="C71" s="50">
        <f>'Risk Assessment'!M86</f>
        <v>0</v>
      </c>
      <c r="E71" s="1" t="s">
        <v>336</v>
      </c>
      <c r="F71" s="1" t="s">
        <v>553</v>
      </c>
    </row>
    <row r="72" spans="1:6">
      <c r="A72" s="46">
        <v>71</v>
      </c>
      <c r="B72" s="47" t="str">
        <f>+IF(Controls!$AO$2="UK",E72,F72)</f>
        <v>Hardware fouten</v>
      </c>
      <c r="C72" s="50">
        <f>'Risk Assessment'!M87</f>
        <v>0</v>
      </c>
      <c r="E72" s="1" t="s">
        <v>337</v>
      </c>
      <c r="F72" s="1" t="s">
        <v>554</v>
      </c>
    </row>
    <row r="73" spans="1:6">
      <c r="A73" s="46">
        <v>72</v>
      </c>
      <c r="B73" s="47" t="str">
        <f>+IF(Controls!$AO$2="UK",E73,F73)</f>
        <v>Rampen</v>
      </c>
      <c r="C73" s="50">
        <f>'Risk Assessment'!M89</f>
        <v>0</v>
      </c>
      <c r="E73" s="1" t="s">
        <v>338</v>
      </c>
      <c r="F73" s="1" t="s">
        <v>555</v>
      </c>
    </row>
    <row r="74" spans="1:6">
      <c r="A74" s="46">
        <v>73</v>
      </c>
      <c r="B74" s="47" t="str">
        <f>+IF(Controls!$AO$2="UK",E74,F74)</f>
        <v>Onderbreking van zakelijke activiteiten</v>
      </c>
      <c r="C74" s="50">
        <f>'Risk Assessment'!M90</f>
        <v>0</v>
      </c>
      <c r="E74" s="1" t="s">
        <v>339</v>
      </c>
      <c r="F74" s="1" t="s">
        <v>556</v>
      </c>
    </row>
    <row r="75" spans="1:6">
      <c r="A75" s="46">
        <v>74</v>
      </c>
      <c r="B75" s="47" t="str">
        <f>+IF(Controls!$AO$2="UK",E75,F75)</f>
        <v>Niet beschikbaar zijn van informatie, diensten en informatieverwerkende faciliteiten</v>
      </c>
      <c r="C75" s="50">
        <f>'Risk Assessment'!M91</f>
        <v>0</v>
      </c>
      <c r="E75" s="1" t="s">
        <v>340</v>
      </c>
      <c r="F75" s="1" t="s">
        <v>557</v>
      </c>
    </row>
    <row r="76" spans="1:6">
      <c r="A76" s="46">
        <v>75</v>
      </c>
      <c r="B76" s="47" t="str">
        <f>+IF(Controls!$AO$2="UK",E76,F76)</f>
        <v>Gebrek aan business continuity plannen en procedures, duidelijk vastgelegde verantwoordelijkheden, testen en opleidingen</v>
      </c>
      <c r="C76" s="50">
        <f>'Risk Assessment'!M92</f>
        <v>0</v>
      </c>
      <c r="E76" s="1" t="s">
        <v>341</v>
      </c>
      <c r="F76" s="1" t="s">
        <v>558</v>
      </c>
    </row>
  </sheetData>
  <autoFilter ref="C1:C76"/>
  <phoneticPr fontId="6" type="noConversion"/>
  <conditionalFormatting sqref="A2:A76">
    <cfRule type="expression" dxfId="27" priority="1" stopIfTrue="1">
      <formula>+C2=0</formula>
    </cfRule>
  </conditionalFormatting>
  <conditionalFormatting sqref="B2:B76">
    <cfRule type="expression" dxfId="26" priority="2" stopIfTrue="1">
      <formula>+C2=0</formula>
    </cfRule>
  </conditionalFormatting>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sheetPr enableFormatConditionsCalculation="0">
    <tabColor rgb="FFFFFF00"/>
  </sheetPr>
  <dimension ref="B1:AO139"/>
  <sheetViews>
    <sheetView workbookViewId="0">
      <pane xSplit="2" ySplit="2" topLeftCell="C3" activePane="bottomRight" state="frozen"/>
      <selection pane="topRight" activeCell="C1" sqref="C1"/>
      <selection pane="bottomLeft" activeCell="A3" sqref="A3"/>
      <selection pane="bottomRight"/>
    </sheetView>
  </sheetViews>
  <sheetFormatPr defaultRowHeight="11.25"/>
  <cols>
    <col min="1" max="1" width="4" style="165" customWidth="1"/>
    <col min="2" max="2" width="7.7109375" style="165" bestFit="1" customWidth="1"/>
    <col min="3" max="3" width="63.85546875" style="165" customWidth="1"/>
    <col min="4" max="13" width="2.7109375" style="165" customWidth="1"/>
    <col min="14" max="14" width="10.28515625" style="175" customWidth="1"/>
    <col min="15" max="23" width="2.7109375" style="175" customWidth="1"/>
    <col min="24" max="24" width="6.7109375" style="176" customWidth="1"/>
    <col min="25" max="25" width="6.7109375" style="165" customWidth="1"/>
    <col min="26" max="36" width="9.140625" style="177" hidden="1" customWidth="1"/>
    <col min="37" max="37" width="3.7109375" style="165" hidden="1" customWidth="1"/>
    <col min="38" max="39" width="82.7109375" style="165" hidden="1" customWidth="1"/>
    <col min="40" max="40" width="9.140625" style="165" customWidth="1"/>
    <col min="41" max="41" width="3.7109375" style="165" customWidth="1"/>
    <col min="42" max="16384" width="9.140625" style="165"/>
  </cols>
  <sheetData>
    <row r="1" spans="2:41">
      <c r="AN1" s="177" t="s">
        <v>481</v>
      </c>
      <c r="AO1" s="177" t="s">
        <v>482</v>
      </c>
    </row>
    <row r="2" spans="2:41" s="180" customFormat="1">
      <c r="B2" s="168" t="s">
        <v>344</v>
      </c>
      <c r="C2" s="168" t="s">
        <v>560</v>
      </c>
      <c r="D2" s="168" t="s">
        <v>0</v>
      </c>
      <c r="E2" s="168"/>
      <c r="F2" s="168"/>
      <c r="G2" s="168"/>
      <c r="H2" s="168"/>
      <c r="I2" s="168"/>
      <c r="J2" s="168"/>
      <c r="K2" s="168"/>
      <c r="L2" s="168"/>
      <c r="M2" s="168"/>
      <c r="N2" s="169" t="s">
        <v>346</v>
      </c>
      <c r="O2" s="169"/>
      <c r="P2" s="169"/>
      <c r="Q2" s="169"/>
      <c r="R2" s="169"/>
      <c r="S2" s="169"/>
      <c r="T2" s="169"/>
      <c r="U2" s="169"/>
      <c r="V2" s="169"/>
      <c r="W2" s="169"/>
      <c r="X2" s="170" t="s">
        <v>345</v>
      </c>
      <c r="Y2" s="168" t="s">
        <v>559</v>
      </c>
      <c r="Z2" s="171" t="s">
        <v>347</v>
      </c>
      <c r="AA2" s="171"/>
      <c r="AB2" s="171"/>
      <c r="AC2" s="171"/>
      <c r="AD2" s="171"/>
      <c r="AE2" s="171"/>
      <c r="AF2" s="171"/>
      <c r="AG2" s="171"/>
      <c r="AH2" s="171"/>
      <c r="AI2" s="171"/>
      <c r="AJ2" s="171"/>
      <c r="AK2" s="167"/>
      <c r="AL2" s="167"/>
      <c r="AM2" s="167"/>
      <c r="AN2" s="168" t="s">
        <v>483</v>
      </c>
      <c r="AO2" s="179" t="s">
        <v>481</v>
      </c>
    </row>
    <row r="3" spans="2:41">
      <c r="B3" s="4" t="s">
        <v>1</v>
      </c>
      <c r="C3" s="172" t="str">
        <f>+IF($AO$2="UK",AM3,AL3)</f>
        <v>Beleidsdocument voor informatiebeveiliging</v>
      </c>
      <c r="D3" s="4">
        <v>1</v>
      </c>
      <c r="E3" s="4">
        <v>2</v>
      </c>
      <c r="F3" s="4">
        <v>12</v>
      </c>
      <c r="G3" s="4">
        <v>15</v>
      </c>
      <c r="H3" s="4"/>
      <c r="I3" s="4"/>
      <c r="J3" s="4"/>
      <c r="K3" s="4"/>
      <c r="L3" s="4"/>
      <c r="M3" s="4"/>
      <c r="N3" s="5">
        <f t="shared" ref="N3:W3" ca="1" si="0">+IF(D3&lt;&gt;"",INDIRECT("Threats!C"&amp;D3+1),"")</f>
        <v>0</v>
      </c>
      <c r="O3" s="5">
        <f t="shared" ca="1" si="0"/>
        <v>0</v>
      </c>
      <c r="P3" s="5">
        <f t="shared" ca="1" si="0"/>
        <v>0</v>
      </c>
      <c r="Q3" s="5">
        <f t="shared" ca="1" si="0"/>
        <v>0</v>
      </c>
      <c r="R3" s="5" t="str">
        <f t="shared" ca="1" si="0"/>
        <v/>
      </c>
      <c r="S3" s="5" t="str">
        <f t="shared" ca="1" si="0"/>
        <v/>
      </c>
      <c r="T3" s="5" t="str">
        <f t="shared" ca="1" si="0"/>
        <v/>
      </c>
      <c r="U3" s="5" t="str">
        <f t="shared" ca="1" si="0"/>
        <v/>
      </c>
      <c r="V3" s="5" t="str">
        <f t="shared" ca="1" si="0"/>
        <v/>
      </c>
      <c r="W3" s="5" t="str">
        <f t="shared" ca="1" si="0"/>
        <v/>
      </c>
      <c r="X3" s="173">
        <f ca="1">+SUM(N3:W3)/AJ3</f>
        <v>0</v>
      </c>
      <c r="Y3" s="174">
        <f ca="1">+MAX(N3:W3)</f>
        <v>0</v>
      </c>
      <c r="Z3" s="3">
        <f ca="1">+IF(N3&lt;&gt;"",1,0)</f>
        <v>1</v>
      </c>
      <c r="AA3" s="3">
        <f t="shared" ref="AA3:AI3" ca="1" si="1">+IF(O3&lt;&gt;"",1,0)</f>
        <v>1</v>
      </c>
      <c r="AB3" s="3">
        <f t="shared" ca="1" si="1"/>
        <v>1</v>
      </c>
      <c r="AC3" s="3">
        <f t="shared" ca="1" si="1"/>
        <v>1</v>
      </c>
      <c r="AD3" s="3">
        <f t="shared" ca="1" si="1"/>
        <v>0</v>
      </c>
      <c r="AE3" s="3">
        <f t="shared" ca="1" si="1"/>
        <v>0</v>
      </c>
      <c r="AF3" s="3">
        <f t="shared" ca="1" si="1"/>
        <v>0</v>
      </c>
      <c r="AG3" s="3">
        <f t="shared" ca="1" si="1"/>
        <v>0</v>
      </c>
      <c r="AH3" s="3">
        <f t="shared" ca="1" si="1"/>
        <v>0</v>
      </c>
      <c r="AI3" s="3">
        <f t="shared" ca="1" si="1"/>
        <v>0</v>
      </c>
      <c r="AJ3" s="3">
        <f ca="1">+SUM(Z3:AI3)</f>
        <v>4</v>
      </c>
      <c r="AK3" s="166"/>
      <c r="AL3" s="166" t="s">
        <v>349</v>
      </c>
      <c r="AM3" s="166" t="s">
        <v>2</v>
      </c>
      <c r="AN3" s="166" t="str">
        <f ca="1">IF(Y3&lt;3,"geen risico",IF(N3="","",IF(N3&gt;2,"R"&amp;D3&amp;"V"&amp;N3&amp;" ",""))&amp;IF(O3="","",IF(O3&gt;2,"R"&amp;E3&amp;"V"&amp;O3&amp;" ",""))&amp;IF(P3="","",IF(P3&gt;2,"R"&amp;F3&amp;"V"&amp;P3&amp;" ",""))&amp;IF(Q3="","",IF(Q3&gt;2,"R"&amp;G3&amp;"V"&amp;Q3&amp;" ",""))&amp;IF(R3="","",IF(R3&gt;2,"R"&amp;H3&amp;"V"&amp;R3&amp;" ",""))&amp;IF(S3="","",IF(S3&gt;2,"R"&amp;I3&amp;"V"&amp;S3&amp;" ",""))&amp;IF(T3="","",IF(T3&gt;2,"R"&amp;J3&amp;"V"&amp;T3&amp;" ",""))&amp;IF(U3="","",IF(U3&gt;2,"R"&amp;K3&amp;"V"&amp;U3&amp;" ",""))&amp;IF(V3="","",IF(V3&gt;2,"R"&amp;L3&amp;"V"&amp;V3&amp;" ",""))&amp;IF(W3="","",IF(W3&gt;2,"R"&amp;M3&amp;"V"&amp;W3,"")))</f>
        <v>geen risico</v>
      </c>
    </row>
    <row r="4" spans="2:41">
      <c r="B4" s="4" t="s">
        <v>3</v>
      </c>
      <c r="C4" s="172" t="str">
        <f t="shared" ref="C4:C67" si="2">+IF($AO$2="UK",AM4,AL4)</f>
        <v>Beoordeling van het informatiebeveiligingsbeleid</v>
      </c>
      <c r="D4" s="4">
        <v>1</v>
      </c>
      <c r="E4" s="4">
        <v>2</v>
      </c>
      <c r="F4" s="4">
        <v>12</v>
      </c>
      <c r="G4" s="4">
        <v>15</v>
      </c>
      <c r="H4" s="4"/>
      <c r="I4" s="4"/>
      <c r="J4" s="4"/>
      <c r="K4" s="4"/>
      <c r="L4" s="4"/>
      <c r="M4" s="4"/>
      <c r="N4" s="5">
        <f t="shared" ref="N4:N67" ca="1" si="3">+IF(D4&lt;&gt;"",INDIRECT("Threats!C"&amp;D4+1),"")</f>
        <v>0</v>
      </c>
      <c r="O4" s="5">
        <f t="shared" ref="O4:O67" ca="1" si="4">+IF(E4&lt;&gt;"",INDIRECT("Threats!C"&amp;E4+1),"")</f>
        <v>0</v>
      </c>
      <c r="P4" s="5">
        <f t="shared" ref="P4:P67" ca="1" si="5">+IF(F4&lt;&gt;"",INDIRECT("Threats!C"&amp;F4+1),"")</f>
        <v>0</v>
      </c>
      <c r="Q4" s="5">
        <f t="shared" ref="Q4:Q67" ca="1" si="6">+IF(G4&lt;&gt;"",INDIRECT("Threats!C"&amp;G4+1),"")</f>
        <v>0</v>
      </c>
      <c r="R4" s="5" t="str">
        <f t="shared" ref="R4:R67" ca="1" si="7">+IF(H4&lt;&gt;"",INDIRECT("Threats!C"&amp;H4+1),"")</f>
        <v/>
      </c>
      <c r="S4" s="5" t="str">
        <f t="shared" ref="S4:S67" ca="1" si="8">+IF(I4&lt;&gt;"",INDIRECT("Threats!C"&amp;I4+1),"")</f>
        <v/>
      </c>
      <c r="T4" s="5" t="str">
        <f t="shared" ref="T4:T67" ca="1" si="9">+IF(J4&lt;&gt;"",INDIRECT("Threats!C"&amp;J4+1),"")</f>
        <v/>
      </c>
      <c r="U4" s="5" t="str">
        <f t="shared" ref="U4:U67" ca="1" si="10">+IF(K4&lt;&gt;"",INDIRECT("Threats!C"&amp;K4+1),"")</f>
        <v/>
      </c>
      <c r="V4" s="5" t="str">
        <f t="shared" ref="V4:V67" ca="1" si="11">+IF(L4&lt;&gt;"",INDIRECT("Threats!C"&amp;L4+1),"")</f>
        <v/>
      </c>
      <c r="W4" s="5" t="str">
        <f t="shared" ref="W4:W67" ca="1" si="12">+IF(M4&lt;&gt;"",INDIRECT("Threats!C"&amp;M4+1),"")</f>
        <v/>
      </c>
      <c r="X4" s="173">
        <f t="shared" ref="X4:X67" ca="1" si="13">+SUM(N4:W4)/AJ4</f>
        <v>0</v>
      </c>
      <c r="Y4" s="174">
        <f t="shared" ref="Y4:Y67" ca="1" si="14">+MAX(N4:W4)</f>
        <v>0</v>
      </c>
      <c r="Z4" s="3">
        <f t="shared" ref="Z4:Z67" ca="1" si="15">+IF(N4&lt;&gt;"",1,0)</f>
        <v>1</v>
      </c>
      <c r="AA4" s="3">
        <f t="shared" ref="AA4:AA67" ca="1" si="16">+IF(O4&lt;&gt;"",1,0)</f>
        <v>1</v>
      </c>
      <c r="AB4" s="3">
        <f t="shared" ref="AB4:AB67" ca="1" si="17">+IF(P4&lt;&gt;"",1,0)</f>
        <v>1</v>
      </c>
      <c r="AC4" s="3">
        <f t="shared" ref="AC4:AC67" ca="1" si="18">+IF(Q4&lt;&gt;"",1,0)</f>
        <v>1</v>
      </c>
      <c r="AD4" s="3">
        <f t="shared" ref="AD4:AD67" ca="1" si="19">+IF(R4&lt;&gt;"",1,0)</f>
        <v>0</v>
      </c>
      <c r="AE4" s="3">
        <f t="shared" ref="AE4:AE67" ca="1" si="20">+IF(S4&lt;&gt;"",1,0)</f>
        <v>0</v>
      </c>
      <c r="AF4" s="3">
        <f t="shared" ref="AF4:AF67" ca="1" si="21">+IF(T4&lt;&gt;"",1,0)</f>
        <v>0</v>
      </c>
      <c r="AG4" s="3">
        <f t="shared" ref="AG4:AG67" ca="1" si="22">+IF(U4&lt;&gt;"",1,0)</f>
        <v>0</v>
      </c>
      <c r="AH4" s="3">
        <f t="shared" ref="AH4:AH67" ca="1" si="23">+IF(V4&lt;&gt;"",1,0)</f>
        <v>0</v>
      </c>
      <c r="AI4" s="3">
        <f t="shared" ref="AI4:AI67" ca="1" si="24">+IF(W4&lt;&gt;"",1,0)</f>
        <v>0</v>
      </c>
      <c r="AJ4" s="3">
        <f t="shared" ref="AJ4:AJ67" ca="1" si="25">+SUM(Z4:AI4)</f>
        <v>4</v>
      </c>
      <c r="AK4" s="166"/>
      <c r="AL4" s="166" t="s">
        <v>350</v>
      </c>
      <c r="AM4" s="166" t="s">
        <v>4</v>
      </c>
      <c r="AN4" s="166" t="str">
        <f t="shared" ref="AN4:AN67" ca="1" si="26">IF(Y4&lt;3,"geen risico",IF(N4="","",IF(N4&gt;2,"R"&amp;D4&amp;"V"&amp;N4&amp;" ",""))&amp;IF(O4="","",IF(O4&gt;2,"R"&amp;E4&amp;"V"&amp;O4&amp;" ",""))&amp;IF(P4="","",IF(P4&gt;2,"R"&amp;F4&amp;"V"&amp;P4&amp;" ",""))&amp;IF(Q4="","",IF(Q4&gt;2,"R"&amp;G4&amp;"V"&amp;Q4&amp;" ",""))&amp;IF(R4="","",IF(R4&gt;2,"R"&amp;H4&amp;"V"&amp;R4&amp;" ",""))&amp;IF(S4="","",IF(S4&gt;2,"R"&amp;I4&amp;"V"&amp;S4&amp;" ",""))&amp;IF(T4="","",IF(T4&gt;2,"R"&amp;J4&amp;"V"&amp;T4&amp;" ",""))&amp;IF(U4="","",IF(U4&gt;2,"R"&amp;K4&amp;"V"&amp;U4&amp;" ",""))&amp;IF(V4="","",IF(V4&gt;2,"R"&amp;L4&amp;"V"&amp;V4&amp;" ",""))&amp;IF(W4="","",IF(W4&gt;2,"R"&amp;M4&amp;"V"&amp;W4,"")))</f>
        <v>geen risico</v>
      </c>
    </row>
    <row r="5" spans="2:41">
      <c r="B5" s="4" t="s">
        <v>5</v>
      </c>
      <c r="C5" s="172" t="str">
        <f t="shared" si="2"/>
        <v>Betrokkenheid van de directie bij informatiebeveiliging</v>
      </c>
      <c r="D5" s="4">
        <v>3</v>
      </c>
      <c r="E5" s="4">
        <v>4</v>
      </c>
      <c r="F5" s="4"/>
      <c r="G5" s="4"/>
      <c r="H5" s="4"/>
      <c r="I5" s="4"/>
      <c r="J5" s="4"/>
      <c r="K5" s="4"/>
      <c r="L5" s="4"/>
      <c r="M5" s="4"/>
      <c r="N5" s="5">
        <f t="shared" ca="1" si="3"/>
        <v>0</v>
      </c>
      <c r="O5" s="5">
        <f t="shared" ca="1" si="4"/>
        <v>0</v>
      </c>
      <c r="P5" s="5" t="str">
        <f t="shared" ca="1" si="5"/>
        <v/>
      </c>
      <c r="Q5" s="5" t="str">
        <f t="shared" ca="1" si="6"/>
        <v/>
      </c>
      <c r="R5" s="5" t="str">
        <f t="shared" ca="1" si="7"/>
        <v/>
      </c>
      <c r="S5" s="5" t="str">
        <f t="shared" ca="1" si="8"/>
        <v/>
      </c>
      <c r="T5" s="5" t="str">
        <f t="shared" ca="1" si="9"/>
        <v/>
      </c>
      <c r="U5" s="5" t="str">
        <f t="shared" ca="1" si="10"/>
        <v/>
      </c>
      <c r="V5" s="5" t="str">
        <f t="shared" ca="1" si="11"/>
        <v/>
      </c>
      <c r="W5" s="5" t="str">
        <f t="shared" ca="1" si="12"/>
        <v/>
      </c>
      <c r="X5" s="173">
        <f t="shared" ca="1" si="13"/>
        <v>0</v>
      </c>
      <c r="Y5" s="174">
        <f t="shared" ca="1" si="14"/>
        <v>0</v>
      </c>
      <c r="Z5" s="3">
        <f t="shared" ca="1" si="15"/>
        <v>1</v>
      </c>
      <c r="AA5" s="3">
        <f t="shared" ca="1" si="16"/>
        <v>1</v>
      </c>
      <c r="AB5" s="3">
        <f t="shared" ca="1" si="17"/>
        <v>0</v>
      </c>
      <c r="AC5" s="3">
        <f t="shared" ca="1" si="18"/>
        <v>0</v>
      </c>
      <c r="AD5" s="3">
        <f t="shared" ca="1" si="19"/>
        <v>0</v>
      </c>
      <c r="AE5" s="3">
        <f t="shared" ca="1" si="20"/>
        <v>0</v>
      </c>
      <c r="AF5" s="3">
        <f t="shared" ca="1" si="21"/>
        <v>0</v>
      </c>
      <c r="AG5" s="3">
        <f t="shared" ca="1" si="22"/>
        <v>0</v>
      </c>
      <c r="AH5" s="3">
        <f t="shared" ca="1" si="23"/>
        <v>0</v>
      </c>
      <c r="AI5" s="3">
        <f t="shared" ca="1" si="24"/>
        <v>0</v>
      </c>
      <c r="AJ5" s="3">
        <f t="shared" ca="1" si="25"/>
        <v>2</v>
      </c>
      <c r="AK5" s="166"/>
      <c r="AL5" s="166" t="s">
        <v>351</v>
      </c>
      <c r="AM5" s="166" t="s">
        <v>6</v>
      </c>
      <c r="AN5" s="166" t="str">
        <f t="shared" ca="1" si="26"/>
        <v>geen risico</v>
      </c>
    </row>
    <row r="6" spans="2:41">
      <c r="B6" s="4" t="s">
        <v>7</v>
      </c>
      <c r="C6" s="172" t="str">
        <f t="shared" si="2"/>
        <v>Coördinatie van informatiebeveiliging</v>
      </c>
      <c r="D6" s="4">
        <v>3</v>
      </c>
      <c r="E6" s="4">
        <v>4</v>
      </c>
      <c r="F6" s="4"/>
      <c r="G6" s="4"/>
      <c r="H6" s="4"/>
      <c r="I6" s="4"/>
      <c r="J6" s="4"/>
      <c r="K6" s="4"/>
      <c r="L6" s="4"/>
      <c r="M6" s="4"/>
      <c r="N6" s="5">
        <f t="shared" ca="1" si="3"/>
        <v>0</v>
      </c>
      <c r="O6" s="5">
        <f t="shared" ca="1" si="4"/>
        <v>0</v>
      </c>
      <c r="P6" s="5" t="str">
        <f t="shared" ca="1" si="5"/>
        <v/>
      </c>
      <c r="Q6" s="5" t="str">
        <f t="shared" ca="1" si="6"/>
        <v/>
      </c>
      <c r="R6" s="5" t="str">
        <f t="shared" ca="1" si="7"/>
        <v/>
      </c>
      <c r="S6" s="5" t="str">
        <f t="shared" ca="1" si="8"/>
        <v/>
      </c>
      <c r="T6" s="5" t="str">
        <f t="shared" ca="1" si="9"/>
        <v/>
      </c>
      <c r="U6" s="5" t="str">
        <f t="shared" ca="1" si="10"/>
        <v/>
      </c>
      <c r="V6" s="5" t="str">
        <f t="shared" ca="1" si="11"/>
        <v/>
      </c>
      <c r="W6" s="5" t="str">
        <f t="shared" ca="1" si="12"/>
        <v/>
      </c>
      <c r="X6" s="173">
        <f t="shared" ca="1" si="13"/>
        <v>0</v>
      </c>
      <c r="Y6" s="174">
        <f t="shared" ca="1" si="14"/>
        <v>0</v>
      </c>
      <c r="Z6" s="3">
        <f t="shared" ca="1" si="15"/>
        <v>1</v>
      </c>
      <c r="AA6" s="3">
        <f t="shared" ca="1" si="16"/>
        <v>1</v>
      </c>
      <c r="AB6" s="3">
        <f t="shared" ca="1" si="17"/>
        <v>0</v>
      </c>
      <c r="AC6" s="3">
        <f t="shared" ca="1" si="18"/>
        <v>0</v>
      </c>
      <c r="AD6" s="3">
        <f t="shared" ca="1" si="19"/>
        <v>0</v>
      </c>
      <c r="AE6" s="3">
        <f t="shared" ca="1" si="20"/>
        <v>0</v>
      </c>
      <c r="AF6" s="3">
        <f t="shared" ca="1" si="21"/>
        <v>0</v>
      </c>
      <c r="AG6" s="3">
        <f t="shared" ca="1" si="22"/>
        <v>0</v>
      </c>
      <c r="AH6" s="3">
        <f t="shared" ca="1" si="23"/>
        <v>0</v>
      </c>
      <c r="AI6" s="3">
        <f t="shared" ca="1" si="24"/>
        <v>0</v>
      </c>
      <c r="AJ6" s="3">
        <f t="shared" ca="1" si="25"/>
        <v>2</v>
      </c>
      <c r="AK6" s="166"/>
      <c r="AL6" s="166" t="s">
        <v>352</v>
      </c>
      <c r="AM6" s="166" t="s">
        <v>8</v>
      </c>
      <c r="AN6" s="166" t="str">
        <f t="shared" ca="1" si="26"/>
        <v>geen risico</v>
      </c>
    </row>
    <row r="7" spans="2:41">
      <c r="B7" s="4" t="s">
        <v>9</v>
      </c>
      <c r="C7" s="172" t="str">
        <f t="shared" si="2"/>
        <v>Toewijzing van verantwoordelijkheden voor informatiebeveiliging</v>
      </c>
      <c r="D7" s="4">
        <v>3</v>
      </c>
      <c r="E7" s="4">
        <v>4</v>
      </c>
      <c r="F7" s="4">
        <v>13</v>
      </c>
      <c r="G7" s="4"/>
      <c r="H7" s="4"/>
      <c r="I7" s="4"/>
      <c r="J7" s="4"/>
      <c r="K7" s="4"/>
      <c r="L7" s="4"/>
      <c r="M7" s="4"/>
      <c r="N7" s="5">
        <f t="shared" ca="1" si="3"/>
        <v>0</v>
      </c>
      <c r="O7" s="5">
        <f t="shared" ca="1" si="4"/>
        <v>0</v>
      </c>
      <c r="P7" s="5">
        <f t="shared" ca="1" si="5"/>
        <v>0</v>
      </c>
      <c r="Q7" s="5" t="str">
        <f t="shared" ca="1" si="6"/>
        <v/>
      </c>
      <c r="R7" s="5" t="str">
        <f t="shared" ca="1" si="7"/>
        <v/>
      </c>
      <c r="S7" s="5" t="str">
        <f t="shared" ca="1" si="8"/>
        <v/>
      </c>
      <c r="T7" s="5" t="str">
        <f t="shared" ca="1" si="9"/>
        <v/>
      </c>
      <c r="U7" s="5" t="str">
        <f t="shared" ca="1" si="10"/>
        <v/>
      </c>
      <c r="V7" s="5" t="str">
        <f t="shared" ca="1" si="11"/>
        <v/>
      </c>
      <c r="W7" s="5" t="str">
        <f t="shared" ca="1" si="12"/>
        <v/>
      </c>
      <c r="X7" s="173">
        <f t="shared" ca="1" si="13"/>
        <v>0</v>
      </c>
      <c r="Y7" s="174">
        <f t="shared" ca="1" si="14"/>
        <v>0</v>
      </c>
      <c r="Z7" s="3">
        <f t="shared" ca="1" si="15"/>
        <v>1</v>
      </c>
      <c r="AA7" s="3">
        <f t="shared" ca="1" si="16"/>
        <v>1</v>
      </c>
      <c r="AB7" s="3">
        <f t="shared" ca="1" si="17"/>
        <v>1</v>
      </c>
      <c r="AC7" s="3">
        <f t="shared" ca="1" si="18"/>
        <v>0</v>
      </c>
      <c r="AD7" s="3">
        <f t="shared" ca="1" si="19"/>
        <v>0</v>
      </c>
      <c r="AE7" s="3">
        <f t="shared" ca="1" si="20"/>
        <v>0</v>
      </c>
      <c r="AF7" s="3">
        <f t="shared" ca="1" si="21"/>
        <v>0</v>
      </c>
      <c r="AG7" s="3">
        <f t="shared" ca="1" si="22"/>
        <v>0</v>
      </c>
      <c r="AH7" s="3">
        <f t="shared" ca="1" si="23"/>
        <v>0</v>
      </c>
      <c r="AI7" s="3">
        <f t="shared" ca="1" si="24"/>
        <v>0</v>
      </c>
      <c r="AJ7" s="3">
        <f t="shared" ca="1" si="25"/>
        <v>3</v>
      </c>
      <c r="AK7" s="166"/>
      <c r="AL7" s="166" t="s">
        <v>353</v>
      </c>
      <c r="AM7" s="166" t="s">
        <v>10</v>
      </c>
      <c r="AN7" s="166" t="str">
        <f t="shared" ca="1" si="26"/>
        <v>geen risico</v>
      </c>
    </row>
    <row r="8" spans="2:41">
      <c r="B8" s="4" t="s">
        <v>11</v>
      </c>
      <c r="C8" s="172" t="str">
        <f t="shared" si="2"/>
        <v>Goedkeuringsproces voor IT-voorzieningen</v>
      </c>
      <c r="D8" s="4">
        <v>17</v>
      </c>
      <c r="E8" s="4">
        <v>18</v>
      </c>
      <c r="F8" s="4">
        <v>22</v>
      </c>
      <c r="G8" s="4"/>
      <c r="H8" s="4"/>
      <c r="I8" s="4"/>
      <c r="J8" s="4"/>
      <c r="K8" s="4"/>
      <c r="L8" s="4"/>
      <c r="M8" s="4"/>
      <c r="N8" s="5">
        <f t="shared" ca="1" si="3"/>
        <v>0</v>
      </c>
      <c r="O8" s="5">
        <f t="shared" ca="1" si="4"/>
        <v>0</v>
      </c>
      <c r="P8" s="5">
        <f t="shared" ca="1" si="5"/>
        <v>0</v>
      </c>
      <c r="Q8" s="5" t="str">
        <f t="shared" ca="1" si="6"/>
        <v/>
      </c>
      <c r="R8" s="5" t="str">
        <f t="shared" ca="1" si="7"/>
        <v/>
      </c>
      <c r="S8" s="5" t="str">
        <f t="shared" ca="1" si="8"/>
        <v/>
      </c>
      <c r="T8" s="5" t="str">
        <f t="shared" ca="1" si="9"/>
        <v/>
      </c>
      <c r="U8" s="5" t="str">
        <f t="shared" ca="1" si="10"/>
        <v/>
      </c>
      <c r="V8" s="5" t="str">
        <f t="shared" ca="1" si="11"/>
        <v/>
      </c>
      <c r="W8" s="5" t="str">
        <f t="shared" ca="1" si="12"/>
        <v/>
      </c>
      <c r="X8" s="173">
        <f t="shared" ca="1" si="13"/>
        <v>0</v>
      </c>
      <c r="Y8" s="174">
        <f t="shared" ca="1" si="14"/>
        <v>0</v>
      </c>
      <c r="Z8" s="3">
        <f t="shared" ca="1" si="15"/>
        <v>1</v>
      </c>
      <c r="AA8" s="3">
        <f t="shared" ca="1" si="16"/>
        <v>1</v>
      </c>
      <c r="AB8" s="3">
        <f t="shared" ca="1" si="17"/>
        <v>1</v>
      </c>
      <c r="AC8" s="3">
        <f t="shared" ca="1" si="18"/>
        <v>0</v>
      </c>
      <c r="AD8" s="3">
        <f t="shared" ca="1" si="19"/>
        <v>0</v>
      </c>
      <c r="AE8" s="3">
        <f t="shared" ca="1" si="20"/>
        <v>0</v>
      </c>
      <c r="AF8" s="3">
        <f t="shared" ca="1" si="21"/>
        <v>0</v>
      </c>
      <c r="AG8" s="3">
        <f t="shared" ca="1" si="22"/>
        <v>0</v>
      </c>
      <c r="AH8" s="3">
        <f t="shared" ca="1" si="23"/>
        <v>0</v>
      </c>
      <c r="AI8" s="3">
        <f t="shared" ca="1" si="24"/>
        <v>0</v>
      </c>
      <c r="AJ8" s="3">
        <f t="shared" ca="1" si="25"/>
        <v>3</v>
      </c>
      <c r="AK8" s="166"/>
      <c r="AL8" s="166" t="s">
        <v>354</v>
      </c>
      <c r="AM8" s="166" t="s">
        <v>12</v>
      </c>
      <c r="AN8" s="166" t="str">
        <f t="shared" ca="1" si="26"/>
        <v>geen risico</v>
      </c>
    </row>
    <row r="9" spans="2:41">
      <c r="B9" s="4" t="s">
        <v>37</v>
      </c>
      <c r="C9" s="172" t="str">
        <f t="shared" si="2"/>
        <v>Geheimhoudingsverklaring</v>
      </c>
      <c r="D9" s="4">
        <v>27</v>
      </c>
      <c r="E9" s="4"/>
      <c r="F9" s="4"/>
      <c r="G9" s="4"/>
      <c r="H9" s="4"/>
      <c r="I9" s="4"/>
      <c r="J9" s="4"/>
      <c r="K9" s="4"/>
      <c r="L9" s="4"/>
      <c r="M9" s="4"/>
      <c r="N9" s="5">
        <f t="shared" ca="1" si="3"/>
        <v>0</v>
      </c>
      <c r="O9" s="5" t="str">
        <f t="shared" ca="1" si="4"/>
        <v/>
      </c>
      <c r="P9" s="5" t="str">
        <f t="shared" ca="1" si="5"/>
        <v/>
      </c>
      <c r="Q9" s="5" t="str">
        <f t="shared" ca="1" si="6"/>
        <v/>
      </c>
      <c r="R9" s="5" t="str">
        <f t="shared" ca="1" si="7"/>
        <v/>
      </c>
      <c r="S9" s="5" t="str">
        <f t="shared" ca="1" si="8"/>
        <v/>
      </c>
      <c r="T9" s="5" t="str">
        <f t="shared" ca="1" si="9"/>
        <v/>
      </c>
      <c r="U9" s="5" t="str">
        <f t="shared" ca="1" si="10"/>
        <v/>
      </c>
      <c r="V9" s="5" t="str">
        <f t="shared" ca="1" si="11"/>
        <v/>
      </c>
      <c r="W9" s="5" t="str">
        <f t="shared" ca="1" si="12"/>
        <v/>
      </c>
      <c r="X9" s="173">
        <f t="shared" ca="1" si="13"/>
        <v>0</v>
      </c>
      <c r="Y9" s="174">
        <f t="shared" ca="1" si="14"/>
        <v>0</v>
      </c>
      <c r="Z9" s="3">
        <f t="shared" ca="1" si="15"/>
        <v>1</v>
      </c>
      <c r="AA9" s="3">
        <f t="shared" ca="1" si="16"/>
        <v>0</v>
      </c>
      <c r="AB9" s="3">
        <f t="shared" ca="1" si="17"/>
        <v>0</v>
      </c>
      <c r="AC9" s="3">
        <f t="shared" ca="1" si="18"/>
        <v>0</v>
      </c>
      <c r="AD9" s="3">
        <f t="shared" ca="1" si="19"/>
        <v>0</v>
      </c>
      <c r="AE9" s="3">
        <f t="shared" ca="1" si="20"/>
        <v>0</v>
      </c>
      <c r="AF9" s="3">
        <f t="shared" ca="1" si="21"/>
        <v>0</v>
      </c>
      <c r="AG9" s="3">
        <f t="shared" ca="1" si="22"/>
        <v>0</v>
      </c>
      <c r="AH9" s="3">
        <f t="shared" ca="1" si="23"/>
        <v>0</v>
      </c>
      <c r="AI9" s="3">
        <f t="shared" ca="1" si="24"/>
        <v>0</v>
      </c>
      <c r="AJ9" s="3">
        <f t="shared" ca="1" si="25"/>
        <v>1</v>
      </c>
      <c r="AK9" s="166"/>
      <c r="AL9" s="166" t="s">
        <v>355</v>
      </c>
      <c r="AM9" s="166" t="s">
        <v>38</v>
      </c>
      <c r="AN9" s="166" t="str">
        <f t="shared" ca="1" si="26"/>
        <v>geen risico</v>
      </c>
    </row>
    <row r="10" spans="2:41">
      <c r="B10" s="4" t="s">
        <v>15</v>
      </c>
      <c r="C10" s="172" t="str">
        <f t="shared" si="2"/>
        <v>Contact met autoriteiten en instanties</v>
      </c>
      <c r="D10" s="4">
        <v>13</v>
      </c>
      <c r="E10" s="4">
        <v>15</v>
      </c>
      <c r="F10" s="4">
        <v>27</v>
      </c>
      <c r="G10" s="4"/>
      <c r="H10" s="4"/>
      <c r="I10" s="4"/>
      <c r="J10" s="4"/>
      <c r="K10" s="4"/>
      <c r="L10" s="4"/>
      <c r="M10" s="4"/>
      <c r="N10" s="5">
        <f t="shared" ca="1" si="3"/>
        <v>0</v>
      </c>
      <c r="O10" s="5">
        <f t="shared" ca="1" si="4"/>
        <v>0</v>
      </c>
      <c r="P10" s="5">
        <f t="shared" ca="1" si="5"/>
        <v>0</v>
      </c>
      <c r="Q10" s="5" t="str">
        <f t="shared" ca="1" si="6"/>
        <v/>
      </c>
      <c r="R10" s="5" t="str">
        <f t="shared" ca="1" si="7"/>
        <v/>
      </c>
      <c r="S10" s="5" t="str">
        <f t="shared" ca="1" si="8"/>
        <v/>
      </c>
      <c r="T10" s="5" t="str">
        <f t="shared" ca="1" si="9"/>
        <v/>
      </c>
      <c r="U10" s="5" t="str">
        <f t="shared" ca="1" si="10"/>
        <v/>
      </c>
      <c r="V10" s="5" t="str">
        <f t="shared" ca="1" si="11"/>
        <v/>
      </c>
      <c r="W10" s="5" t="str">
        <f t="shared" ca="1" si="12"/>
        <v/>
      </c>
      <c r="X10" s="173">
        <f t="shared" ca="1" si="13"/>
        <v>0</v>
      </c>
      <c r="Y10" s="174">
        <f t="shared" ca="1" si="14"/>
        <v>0</v>
      </c>
      <c r="Z10" s="3">
        <f t="shared" ca="1" si="15"/>
        <v>1</v>
      </c>
      <c r="AA10" s="3">
        <f t="shared" ca="1" si="16"/>
        <v>1</v>
      </c>
      <c r="AB10" s="3">
        <f t="shared" ca="1" si="17"/>
        <v>1</v>
      </c>
      <c r="AC10" s="3">
        <f t="shared" ca="1" si="18"/>
        <v>0</v>
      </c>
      <c r="AD10" s="3">
        <f t="shared" ca="1" si="19"/>
        <v>0</v>
      </c>
      <c r="AE10" s="3">
        <f t="shared" ca="1" si="20"/>
        <v>0</v>
      </c>
      <c r="AF10" s="3">
        <f t="shared" ca="1" si="21"/>
        <v>0</v>
      </c>
      <c r="AG10" s="3">
        <f t="shared" ca="1" si="22"/>
        <v>0</v>
      </c>
      <c r="AH10" s="3">
        <f t="shared" ca="1" si="23"/>
        <v>0</v>
      </c>
      <c r="AI10" s="3">
        <f t="shared" ca="1" si="24"/>
        <v>0</v>
      </c>
      <c r="AJ10" s="3">
        <f t="shared" ca="1" si="25"/>
        <v>3</v>
      </c>
      <c r="AK10" s="166"/>
      <c r="AL10" s="166" t="s">
        <v>356</v>
      </c>
      <c r="AM10" s="166" t="s">
        <v>16</v>
      </c>
      <c r="AN10" s="166" t="str">
        <f t="shared" ca="1" si="26"/>
        <v>geen risico</v>
      </c>
    </row>
    <row r="11" spans="2:41">
      <c r="B11" s="4" t="s">
        <v>13</v>
      </c>
      <c r="C11" s="172" t="str">
        <f t="shared" si="2"/>
        <v>Contact met bepaalde belangengroeperingen</v>
      </c>
      <c r="D11" s="4">
        <v>3</v>
      </c>
      <c r="E11" s="4">
        <v>15</v>
      </c>
      <c r="F11" s="4"/>
      <c r="G11" s="4"/>
      <c r="H11" s="4"/>
      <c r="I11" s="4"/>
      <c r="J11" s="4"/>
      <c r="K11" s="4"/>
      <c r="L11" s="4"/>
      <c r="M11" s="4"/>
      <c r="N11" s="5">
        <f t="shared" ca="1" si="3"/>
        <v>0</v>
      </c>
      <c r="O11" s="5">
        <f t="shared" ca="1" si="4"/>
        <v>0</v>
      </c>
      <c r="P11" s="5" t="str">
        <f t="shared" ca="1" si="5"/>
        <v/>
      </c>
      <c r="Q11" s="5" t="str">
        <f t="shared" ca="1" si="6"/>
        <v/>
      </c>
      <c r="R11" s="5" t="str">
        <f t="shared" ca="1" si="7"/>
        <v/>
      </c>
      <c r="S11" s="5" t="str">
        <f t="shared" ca="1" si="8"/>
        <v/>
      </c>
      <c r="T11" s="5" t="str">
        <f t="shared" ca="1" si="9"/>
        <v/>
      </c>
      <c r="U11" s="5" t="str">
        <f t="shared" ca="1" si="10"/>
        <v/>
      </c>
      <c r="V11" s="5" t="str">
        <f t="shared" ca="1" si="11"/>
        <v/>
      </c>
      <c r="W11" s="5" t="str">
        <f t="shared" ca="1" si="12"/>
        <v/>
      </c>
      <c r="X11" s="173">
        <f t="shared" ca="1" si="13"/>
        <v>0</v>
      </c>
      <c r="Y11" s="174">
        <f t="shared" ca="1" si="14"/>
        <v>0</v>
      </c>
      <c r="Z11" s="3">
        <f t="shared" ca="1" si="15"/>
        <v>1</v>
      </c>
      <c r="AA11" s="3">
        <f t="shared" ca="1" si="16"/>
        <v>1</v>
      </c>
      <c r="AB11" s="3">
        <f t="shared" ca="1" si="17"/>
        <v>0</v>
      </c>
      <c r="AC11" s="3">
        <f t="shared" ca="1" si="18"/>
        <v>0</v>
      </c>
      <c r="AD11" s="3">
        <f t="shared" ca="1" si="19"/>
        <v>0</v>
      </c>
      <c r="AE11" s="3">
        <f t="shared" ca="1" si="20"/>
        <v>0</v>
      </c>
      <c r="AF11" s="3">
        <f t="shared" ca="1" si="21"/>
        <v>0</v>
      </c>
      <c r="AG11" s="3">
        <f t="shared" ca="1" si="22"/>
        <v>0</v>
      </c>
      <c r="AH11" s="3">
        <f t="shared" ca="1" si="23"/>
        <v>0</v>
      </c>
      <c r="AI11" s="3">
        <f t="shared" ca="1" si="24"/>
        <v>0</v>
      </c>
      <c r="AJ11" s="3">
        <f t="shared" ca="1" si="25"/>
        <v>2</v>
      </c>
      <c r="AK11" s="166"/>
      <c r="AL11" s="166" t="s">
        <v>357</v>
      </c>
      <c r="AM11" s="166" t="s">
        <v>14</v>
      </c>
      <c r="AN11" s="166" t="str">
        <f t="shared" ca="1" si="26"/>
        <v>geen risico</v>
      </c>
    </row>
    <row r="12" spans="2:41">
      <c r="B12" s="4" t="s">
        <v>17</v>
      </c>
      <c r="C12" s="172" t="str">
        <f t="shared" si="2"/>
        <v>Onafhankelijke beoordeling van de informatiebeveiliging</v>
      </c>
      <c r="D12" s="4">
        <v>5</v>
      </c>
      <c r="E12" s="4"/>
      <c r="F12" s="4"/>
      <c r="G12" s="4"/>
      <c r="H12" s="4"/>
      <c r="I12" s="4"/>
      <c r="J12" s="4"/>
      <c r="K12" s="4"/>
      <c r="L12" s="4"/>
      <c r="M12" s="4"/>
      <c r="N12" s="5">
        <f t="shared" ca="1" si="3"/>
        <v>0</v>
      </c>
      <c r="O12" s="5" t="str">
        <f t="shared" ca="1" si="4"/>
        <v/>
      </c>
      <c r="P12" s="5" t="str">
        <f t="shared" ca="1" si="5"/>
        <v/>
      </c>
      <c r="Q12" s="5" t="str">
        <f t="shared" ca="1" si="6"/>
        <v/>
      </c>
      <c r="R12" s="5" t="str">
        <f t="shared" ca="1" si="7"/>
        <v/>
      </c>
      <c r="S12" s="5" t="str">
        <f t="shared" ca="1" si="8"/>
        <v/>
      </c>
      <c r="T12" s="5" t="str">
        <f t="shared" ca="1" si="9"/>
        <v/>
      </c>
      <c r="U12" s="5" t="str">
        <f t="shared" ca="1" si="10"/>
        <v/>
      </c>
      <c r="V12" s="5" t="str">
        <f t="shared" ca="1" si="11"/>
        <v/>
      </c>
      <c r="W12" s="5" t="str">
        <f t="shared" ca="1" si="12"/>
        <v/>
      </c>
      <c r="X12" s="173">
        <f t="shared" ca="1" si="13"/>
        <v>0</v>
      </c>
      <c r="Y12" s="174">
        <f t="shared" ca="1" si="14"/>
        <v>0</v>
      </c>
      <c r="Z12" s="3">
        <f t="shared" ca="1" si="15"/>
        <v>1</v>
      </c>
      <c r="AA12" s="3">
        <f t="shared" ca="1" si="16"/>
        <v>0</v>
      </c>
      <c r="AB12" s="3">
        <f t="shared" ca="1" si="17"/>
        <v>0</v>
      </c>
      <c r="AC12" s="3">
        <f t="shared" ca="1" si="18"/>
        <v>0</v>
      </c>
      <c r="AD12" s="3">
        <f t="shared" ca="1" si="19"/>
        <v>0</v>
      </c>
      <c r="AE12" s="3">
        <f t="shared" ca="1" si="20"/>
        <v>0</v>
      </c>
      <c r="AF12" s="3">
        <f t="shared" ca="1" si="21"/>
        <v>0</v>
      </c>
      <c r="AG12" s="3">
        <f t="shared" ca="1" si="22"/>
        <v>0</v>
      </c>
      <c r="AH12" s="3">
        <f t="shared" ca="1" si="23"/>
        <v>0</v>
      </c>
      <c r="AI12" s="3">
        <f t="shared" ca="1" si="24"/>
        <v>0</v>
      </c>
      <c r="AJ12" s="3">
        <f t="shared" ca="1" si="25"/>
        <v>1</v>
      </c>
      <c r="AK12" s="166"/>
      <c r="AL12" s="166" t="s">
        <v>358</v>
      </c>
      <c r="AM12" s="166" t="s">
        <v>18</v>
      </c>
      <c r="AN12" s="166" t="str">
        <f t="shared" ca="1" si="26"/>
        <v>geen risico</v>
      </c>
    </row>
    <row r="13" spans="2:41">
      <c r="B13" s="4" t="s">
        <v>19</v>
      </c>
      <c r="C13" s="172" t="str">
        <f t="shared" si="2"/>
        <v>Identificatie van de risico’s van toegang door externe partijen</v>
      </c>
      <c r="D13" s="4">
        <v>7</v>
      </c>
      <c r="E13" s="4">
        <v>26</v>
      </c>
      <c r="F13" s="4"/>
      <c r="G13" s="4"/>
      <c r="H13" s="4"/>
      <c r="I13" s="4"/>
      <c r="J13" s="4"/>
      <c r="K13" s="4"/>
      <c r="L13" s="4"/>
      <c r="M13" s="4"/>
      <c r="N13" s="5">
        <f t="shared" ca="1" si="3"/>
        <v>0</v>
      </c>
      <c r="O13" s="5">
        <f t="shared" ca="1" si="4"/>
        <v>0</v>
      </c>
      <c r="P13" s="5" t="str">
        <f t="shared" ca="1" si="5"/>
        <v/>
      </c>
      <c r="Q13" s="5" t="str">
        <f t="shared" ca="1" si="6"/>
        <v/>
      </c>
      <c r="R13" s="5" t="str">
        <f t="shared" ca="1" si="7"/>
        <v/>
      </c>
      <c r="S13" s="5" t="str">
        <f t="shared" ca="1" si="8"/>
        <v/>
      </c>
      <c r="T13" s="5" t="str">
        <f t="shared" ca="1" si="9"/>
        <v/>
      </c>
      <c r="U13" s="5" t="str">
        <f t="shared" ca="1" si="10"/>
        <v/>
      </c>
      <c r="V13" s="5" t="str">
        <f t="shared" ca="1" si="11"/>
        <v/>
      </c>
      <c r="W13" s="5" t="str">
        <f t="shared" ca="1" si="12"/>
        <v/>
      </c>
      <c r="X13" s="173">
        <f t="shared" ca="1" si="13"/>
        <v>0</v>
      </c>
      <c r="Y13" s="174">
        <f t="shared" ca="1" si="14"/>
        <v>0</v>
      </c>
      <c r="Z13" s="3">
        <f t="shared" ca="1" si="15"/>
        <v>1</v>
      </c>
      <c r="AA13" s="3">
        <f t="shared" ca="1" si="16"/>
        <v>1</v>
      </c>
      <c r="AB13" s="3">
        <f t="shared" ca="1" si="17"/>
        <v>0</v>
      </c>
      <c r="AC13" s="3">
        <f t="shared" ca="1" si="18"/>
        <v>0</v>
      </c>
      <c r="AD13" s="3">
        <f t="shared" ca="1" si="19"/>
        <v>0</v>
      </c>
      <c r="AE13" s="3">
        <f t="shared" ca="1" si="20"/>
        <v>0</v>
      </c>
      <c r="AF13" s="3">
        <f t="shared" ca="1" si="21"/>
        <v>0</v>
      </c>
      <c r="AG13" s="3">
        <f t="shared" ca="1" si="22"/>
        <v>0</v>
      </c>
      <c r="AH13" s="3">
        <f t="shared" ca="1" si="23"/>
        <v>0</v>
      </c>
      <c r="AI13" s="3">
        <f t="shared" ca="1" si="24"/>
        <v>0</v>
      </c>
      <c r="AJ13" s="3">
        <f t="shared" ca="1" si="25"/>
        <v>2</v>
      </c>
      <c r="AK13" s="166"/>
      <c r="AL13" s="166" t="s">
        <v>359</v>
      </c>
      <c r="AM13" s="166" t="s">
        <v>20</v>
      </c>
      <c r="AN13" s="166" t="str">
        <f t="shared" ca="1" si="26"/>
        <v>geen risico</v>
      </c>
    </row>
    <row r="14" spans="2:41">
      <c r="B14" s="4" t="s">
        <v>255</v>
      </c>
      <c r="C14" s="172" t="str">
        <f t="shared" si="2"/>
        <v>Beveiliging bij klantencontacten</v>
      </c>
      <c r="D14" s="4">
        <v>7</v>
      </c>
      <c r="E14" s="4">
        <v>26</v>
      </c>
      <c r="F14" s="4"/>
      <c r="G14" s="4"/>
      <c r="H14" s="4"/>
      <c r="I14" s="4"/>
      <c r="J14" s="4"/>
      <c r="K14" s="4"/>
      <c r="L14" s="4"/>
      <c r="M14" s="4"/>
      <c r="N14" s="5">
        <f t="shared" ca="1" si="3"/>
        <v>0</v>
      </c>
      <c r="O14" s="5">
        <f t="shared" ca="1" si="4"/>
        <v>0</v>
      </c>
      <c r="P14" s="5" t="str">
        <f t="shared" ca="1" si="5"/>
        <v/>
      </c>
      <c r="Q14" s="5" t="str">
        <f t="shared" ca="1" si="6"/>
        <v/>
      </c>
      <c r="R14" s="5" t="str">
        <f t="shared" ca="1" si="7"/>
        <v/>
      </c>
      <c r="S14" s="5" t="str">
        <f t="shared" ca="1" si="8"/>
        <v/>
      </c>
      <c r="T14" s="5" t="str">
        <f t="shared" ca="1" si="9"/>
        <v/>
      </c>
      <c r="U14" s="5" t="str">
        <f t="shared" ca="1" si="10"/>
        <v/>
      </c>
      <c r="V14" s="5" t="str">
        <f t="shared" ca="1" si="11"/>
        <v/>
      </c>
      <c r="W14" s="5" t="str">
        <f t="shared" ca="1" si="12"/>
        <v/>
      </c>
      <c r="X14" s="173">
        <f t="shared" ca="1" si="13"/>
        <v>0</v>
      </c>
      <c r="Y14" s="174">
        <f t="shared" ca="1" si="14"/>
        <v>0</v>
      </c>
      <c r="Z14" s="3">
        <f t="shared" ca="1" si="15"/>
        <v>1</v>
      </c>
      <c r="AA14" s="3">
        <f t="shared" ca="1" si="16"/>
        <v>1</v>
      </c>
      <c r="AB14" s="3">
        <f t="shared" ca="1" si="17"/>
        <v>0</v>
      </c>
      <c r="AC14" s="3">
        <f t="shared" ca="1" si="18"/>
        <v>0</v>
      </c>
      <c r="AD14" s="3">
        <f t="shared" ca="1" si="19"/>
        <v>0</v>
      </c>
      <c r="AE14" s="3">
        <f t="shared" ca="1" si="20"/>
        <v>0</v>
      </c>
      <c r="AF14" s="3">
        <f t="shared" ca="1" si="21"/>
        <v>0</v>
      </c>
      <c r="AG14" s="3">
        <f t="shared" ca="1" si="22"/>
        <v>0</v>
      </c>
      <c r="AH14" s="3">
        <f t="shared" ca="1" si="23"/>
        <v>0</v>
      </c>
      <c r="AI14" s="3">
        <f t="shared" ca="1" si="24"/>
        <v>0</v>
      </c>
      <c r="AJ14" s="3">
        <f t="shared" ca="1" si="25"/>
        <v>2</v>
      </c>
      <c r="AK14" s="166"/>
      <c r="AL14" s="166" t="s">
        <v>360</v>
      </c>
      <c r="AM14" s="166" t="s">
        <v>256</v>
      </c>
      <c r="AN14" s="166" t="str">
        <f t="shared" ca="1" si="26"/>
        <v>geen risico</v>
      </c>
    </row>
    <row r="15" spans="2:41">
      <c r="B15" s="4" t="s">
        <v>21</v>
      </c>
      <c r="C15" s="172" t="str">
        <f t="shared" si="2"/>
        <v>Beveiligingseisen in contracten met derden</v>
      </c>
      <c r="D15" s="4">
        <v>7</v>
      </c>
      <c r="E15" s="4">
        <v>26</v>
      </c>
      <c r="F15" s="4"/>
      <c r="G15" s="4"/>
      <c r="H15" s="4"/>
      <c r="I15" s="4"/>
      <c r="J15" s="4"/>
      <c r="K15" s="4"/>
      <c r="L15" s="4"/>
      <c r="M15" s="4"/>
      <c r="N15" s="5">
        <f t="shared" ca="1" si="3"/>
        <v>0</v>
      </c>
      <c r="O15" s="5">
        <f t="shared" ca="1" si="4"/>
        <v>0</v>
      </c>
      <c r="P15" s="5" t="str">
        <f t="shared" ca="1" si="5"/>
        <v/>
      </c>
      <c r="Q15" s="5" t="str">
        <f t="shared" ca="1" si="6"/>
        <v/>
      </c>
      <c r="R15" s="5" t="str">
        <f t="shared" ca="1" si="7"/>
        <v/>
      </c>
      <c r="S15" s="5" t="str">
        <f t="shared" ca="1" si="8"/>
        <v/>
      </c>
      <c r="T15" s="5" t="str">
        <f t="shared" ca="1" si="9"/>
        <v/>
      </c>
      <c r="U15" s="5" t="str">
        <f t="shared" ca="1" si="10"/>
        <v/>
      </c>
      <c r="V15" s="5" t="str">
        <f t="shared" ca="1" si="11"/>
        <v/>
      </c>
      <c r="W15" s="5" t="str">
        <f t="shared" ca="1" si="12"/>
        <v/>
      </c>
      <c r="X15" s="173">
        <f t="shared" ca="1" si="13"/>
        <v>0</v>
      </c>
      <c r="Y15" s="174">
        <f t="shared" ca="1" si="14"/>
        <v>0</v>
      </c>
      <c r="Z15" s="3">
        <f t="shared" ca="1" si="15"/>
        <v>1</v>
      </c>
      <c r="AA15" s="3">
        <f t="shared" ca="1" si="16"/>
        <v>1</v>
      </c>
      <c r="AB15" s="3">
        <f t="shared" ca="1" si="17"/>
        <v>0</v>
      </c>
      <c r="AC15" s="3">
        <f t="shared" ca="1" si="18"/>
        <v>0</v>
      </c>
      <c r="AD15" s="3">
        <f t="shared" ca="1" si="19"/>
        <v>0</v>
      </c>
      <c r="AE15" s="3">
        <f t="shared" ca="1" si="20"/>
        <v>0</v>
      </c>
      <c r="AF15" s="3">
        <f t="shared" ca="1" si="21"/>
        <v>0</v>
      </c>
      <c r="AG15" s="3">
        <f t="shared" ca="1" si="22"/>
        <v>0</v>
      </c>
      <c r="AH15" s="3">
        <f t="shared" ca="1" si="23"/>
        <v>0</v>
      </c>
      <c r="AI15" s="3">
        <f t="shared" ca="1" si="24"/>
        <v>0</v>
      </c>
      <c r="AJ15" s="3">
        <f t="shared" ca="1" si="25"/>
        <v>2</v>
      </c>
      <c r="AK15" s="166"/>
      <c r="AL15" s="166" t="s">
        <v>361</v>
      </c>
      <c r="AM15" s="166" t="s">
        <v>22</v>
      </c>
      <c r="AN15" s="166" t="str">
        <f t="shared" ca="1" si="26"/>
        <v>geen risico</v>
      </c>
    </row>
    <row r="16" spans="2:41">
      <c r="B16" s="4" t="s">
        <v>25</v>
      </c>
      <c r="C16" s="172" t="str">
        <f t="shared" si="2"/>
        <v>Inventarisatie van bedrijfsmiddelen</v>
      </c>
      <c r="D16" s="4">
        <v>9</v>
      </c>
      <c r="E16" s="4"/>
      <c r="F16" s="4"/>
      <c r="G16" s="4"/>
      <c r="H16" s="4"/>
      <c r="I16" s="4"/>
      <c r="J16" s="4"/>
      <c r="K16" s="4"/>
      <c r="L16" s="4"/>
      <c r="M16" s="4"/>
      <c r="N16" s="5">
        <f t="shared" ca="1" si="3"/>
        <v>0</v>
      </c>
      <c r="O16" s="5" t="str">
        <f t="shared" ca="1" si="4"/>
        <v/>
      </c>
      <c r="P16" s="5" t="str">
        <f t="shared" ca="1" si="5"/>
        <v/>
      </c>
      <c r="Q16" s="5" t="str">
        <f t="shared" ca="1" si="6"/>
        <v/>
      </c>
      <c r="R16" s="5" t="str">
        <f t="shared" ca="1" si="7"/>
        <v/>
      </c>
      <c r="S16" s="5" t="str">
        <f t="shared" ca="1" si="8"/>
        <v/>
      </c>
      <c r="T16" s="5" t="str">
        <f t="shared" ca="1" si="9"/>
        <v/>
      </c>
      <c r="U16" s="5" t="str">
        <f t="shared" ca="1" si="10"/>
        <v/>
      </c>
      <c r="V16" s="5" t="str">
        <f t="shared" ca="1" si="11"/>
        <v/>
      </c>
      <c r="W16" s="5" t="str">
        <f t="shared" ca="1" si="12"/>
        <v/>
      </c>
      <c r="X16" s="173">
        <f t="shared" ca="1" si="13"/>
        <v>0</v>
      </c>
      <c r="Y16" s="174">
        <f t="shared" ca="1" si="14"/>
        <v>0</v>
      </c>
      <c r="Z16" s="3">
        <f t="shared" ca="1" si="15"/>
        <v>1</v>
      </c>
      <c r="AA16" s="3">
        <f t="shared" ca="1" si="16"/>
        <v>0</v>
      </c>
      <c r="AB16" s="3">
        <f t="shared" ca="1" si="17"/>
        <v>0</v>
      </c>
      <c r="AC16" s="3">
        <f t="shared" ca="1" si="18"/>
        <v>0</v>
      </c>
      <c r="AD16" s="3">
        <f t="shared" ca="1" si="19"/>
        <v>0</v>
      </c>
      <c r="AE16" s="3">
        <f t="shared" ca="1" si="20"/>
        <v>0</v>
      </c>
      <c r="AF16" s="3">
        <f t="shared" ca="1" si="21"/>
        <v>0</v>
      </c>
      <c r="AG16" s="3">
        <f t="shared" ca="1" si="22"/>
        <v>0</v>
      </c>
      <c r="AH16" s="3">
        <f t="shared" ca="1" si="23"/>
        <v>0</v>
      </c>
      <c r="AI16" s="3">
        <f t="shared" ca="1" si="24"/>
        <v>0</v>
      </c>
      <c r="AJ16" s="3">
        <f t="shared" ca="1" si="25"/>
        <v>1</v>
      </c>
      <c r="AK16" s="166"/>
      <c r="AL16" s="166" t="s">
        <v>362</v>
      </c>
      <c r="AM16" s="166" t="s">
        <v>26</v>
      </c>
      <c r="AN16" s="166" t="str">
        <f t="shared" ca="1" si="26"/>
        <v>geen risico</v>
      </c>
    </row>
    <row r="17" spans="2:40">
      <c r="B17" s="4" t="s">
        <v>27</v>
      </c>
      <c r="C17" s="172" t="str">
        <f t="shared" si="2"/>
        <v>Eigenaar van bedrijfsmiddelen</v>
      </c>
      <c r="D17" s="4">
        <v>9</v>
      </c>
      <c r="E17" s="4"/>
      <c r="F17" s="4"/>
      <c r="G17" s="4"/>
      <c r="H17" s="4"/>
      <c r="I17" s="4"/>
      <c r="J17" s="4"/>
      <c r="K17" s="4"/>
      <c r="L17" s="4"/>
      <c r="M17" s="4"/>
      <c r="N17" s="5">
        <f t="shared" ca="1" si="3"/>
        <v>0</v>
      </c>
      <c r="O17" s="5" t="str">
        <f t="shared" ca="1" si="4"/>
        <v/>
      </c>
      <c r="P17" s="5" t="str">
        <f t="shared" ca="1" si="5"/>
        <v/>
      </c>
      <c r="Q17" s="5" t="str">
        <f t="shared" ca="1" si="6"/>
        <v/>
      </c>
      <c r="R17" s="5" t="str">
        <f t="shared" ca="1" si="7"/>
        <v/>
      </c>
      <c r="S17" s="5" t="str">
        <f t="shared" ca="1" si="8"/>
        <v/>
      </c>
      <c r="T17" s="5" t="str">
        <f t="shared" ca="1" si="9"/>
        <v/>
      </c>
      <c r="U17" s="5" t="str">
        <f t="shared" ca="1" si="10"/>
        <v/>
      </c>
      <c r="V17" s="5" t="str">
        <f t="shared" ca="1" si="11"/>
        <v/>
      </c>
      <c r="W17" s="5" t="str">
        <f t="shared" ca="1" si="12"/>
        <v/>
      </c>
      <c r="X17" s="173">
        <f t="shared" ca="1" si="13"/>
        <v>0</v>
      </c>
      <c r="Y17" s="174">
        <f t="shared" ca="1" si="14"/>
        <v>0</v>
      </c>
      <c r="Z17" s="3">
        <f t="shared" ca="1" si="15"/>
        <v>1</v>
      </c>
      <c r="AA17" s="3">
        <f t="shared" ca="1" si="16"/>
        <v>0</v>
      </c>
      <c r="AB17" s="3">
        <f t="shared" ca="1" si="17"/>
        <v>0</v>
      </c>
      <c r="AC17" s="3">
        <f t="shared" ca="1" si="18"/>
        <v>0</v>
      </c>
      <c r="AD17" s="3">
        <f t="shared" ca="1" si="19"/>
        <v>0</v>
      </c>
      <c r="AE17" s="3">
        <f t="shared" ca="1" si="20"/>
        <v>0</v>
      </c>
      <c r="AF17" s="3">
        <f t="shared" ca="1" si="21"/>
        <v>0</v>
      </c>
      <c r="AG17" s="3">
        <f t="shared" ca="1" si="22"/>
        <v>0</v>
      </c>
      <c r="AH17" s="3">
        <f t="shared" ca="1" si="23"/>
        <v>0</v>
      </c>
      <c r="AI17" s="3">
        <f t="shared" ca="1" si="24"/>
        <v>0</v>
      </c>
      <c r="AJ17" s="3">
        <f t="shared" ca="1" si="25"/>
        <v>1</v>
      </c>
      <c r="AK17" s="166"/>
      <c r="AL17" s="166" t="s">
        <v>363</v>
      </c>
      <c r="AM17" s="166" t="s">
        <v>28</v>
      </c>
      <c r="AN17" s="166" t="str">
        <f t="shared" ca="1" si="26"/>
        <v>geen risico</v>
      </c>
    </row>
    <row r="18" spans="2:40">
      <c r="B18" s="4" t="s">
        <v>257</v>
      </c>
      <c r="C18" s="172" t="str">
        <f t="shared" si="2"/>
        <v>Aanvaardbaar gebruik van bedrijfsmiddelen</v>
      </c>
      <c r="D18" s="4">
        <v>1</v>
      </c>
      <c r="E18" s="4">
        <v>2</v>
      </c>
      <c r="F18" s="4">
        <v>4</v>
      </c>
      <c r="G18" s="4">
        <v>19</v>
      </c>
      <c r="H18" s="4">
        <v>25</v>
      </c>
      <c r="I18" s="4">
        <v>27</v>
      </c>
      <c r="J18" s="4">
        <v>43</v>
      </c>
      <c r="K18" s="4">
        <v>57</v>
      </c>
      <c r="L18" s="4">
        <v>58</v>
      </c>
      <c r="M18" s="4"/>
      <c r="N18" s="5">
        <f t="shared" ca="1" si="3"/>
        <v>0</v>
      </c>
      <c r="O18" s="5">
        <f t="shared" ca="1" si="4"/>
        <v>0</v>
      </c>
      <c r="P18" s="5">
        <f t="shared" ca="1" si="5"/>
        <v>0</v>
      </c>
      <c r="Q18" s="5">
        <f t="shared" ca="1" si="6"/>
        <v>0</v>
      </c>
      <c r="R18" s="5">
        <f t="shared" ca="1" si="7"/>
        <v>0</v>
      </c>
      <c r="S18" s="5">
        <f t="shared" ca="1" si="8"/>
        <v>0</v>
      </c>
      <c r="T18" s="5">
        <f t="shared" ca="1" si="9"/>
        <v>0</v>
      </c>
      <c r="U18" s="5">
        <f t="shared" ca="1" si="10"/>
        <v>0</v>
      </c>
      <c r="V18" s="5">
        <f t="shared" ca="1" si="11"/>
        <v>0</v>
      </c>
      <c r="W18" s="5" t="str">
        <f t="shared" ca="1" si="12"/>
        <v/>
      </c>
      <c r="X18" s="173">
        <f t="shared" ca="1" si="13"/>
        <v>0</v>
      </c>
      <c r="Y18" s="174">
        <f t="shared" ca="1" si="14"/>
        <v>0</v>
      </c>
      <c r="Z18" s="3">
        <f t="shared" ca="1" si="15"/>
        <v>1</v>
      </c>
      <c r="AA18" s="3">
        <f t="shared" ca="1" si="16"/>
        <v>1</v>
      </c>
      <c r="AB18" s="3">
        <f t="shared" ca="1" si="17"/>
        <v>1</v>
      </c>
      <c r="AC18" s="3">
        <f t="shared" ca="1" si="18"/>
        <v>1</v>
      </c>
      <c r="AD18" s="3">
        <f t="shared" ca="1" si="19"/>
        <v>1</v>
      </c>
      <c r="AE18" s="3">
        <f t="shared" ca="1" si="20"/>
        <v>1</v>
      </c>
      <c r="AF18" s="3">
        <f t="shared" ca="1" si="21"/>
        <v>1</v>
      </c>
      <c r="AG18" s="3">
        <f t="shared" ca="1" si="22"/>
        <v>1</v>
      </c>
      <c r="AH18" s="3">
        <f t="shared" ca="1" si="23"/>
        <v>1</v>
      </c>
      <c r="AI18" s="3">
        <f t="shared" ca="1" si="24"/>
        <v>0</v>
      </c>
      <c r="AJ18" s="3">
        <f t="shared" ca="1" si="25"/>
        <v>9</v>
      </c>
      <c r="AK18" s="166"/>
      <c r="AL18" s="166" t="s">
        <v>364</v>
      </c>
      <c r="AM18" s="166" t="s">
        <v>258</v>
      </c>
      <c r="AN18" s="166" t="str">
        <f t="shared" ca="1" si="26"/>
        <v>geen risico</v>
      </c>
    </row>
    <row r="19" spans="2:40">
      <c r="B19" s="4" t="s">
        <v>29</v>
      </c>
      <c r="C19" s="172" t="str">
        <f t="shared" si="2"/>
        <v>Richtlijnen voor classificatie</v>
      </c>
      <c r="D19" s="4">
        <v>10</v>
      </c>
      <c r="E19" s="4">
        <v>26</v>
      </c>
      <c r="F19" s="4"/>
      <c r="G19" s="4"/>
      <c r="H19" s="4"/>
      <c r="I19" s="4"/>
      <c r="J19" s="4"/>
      <c r="K19" s="4"/>
      <c r="L19" s="4"/>
      <c r="M19" s="4"/>
      <c r="N19" s="5">
        <f t="shared" ca="1" si="3"/>
        <v>0</v>
      </c>
      <c r="O19" s="5">
        <f t="shared" ca="1" si="4"/>
        <v>0</v>
      </c>
      <c r="P19" s="5" t="str">
        <f t="shared" ca="1" si="5"/>
        <v/>
      </c>
      <c r="Q19" s="5" t="str">
        <f t="shared" ca="1" si="6"/>
        <v/>
      </c>
      <c r="R19" s="5" t="str">
        <f t="shared" ca="1" si="7"/>
        <v/>
      </c>
      <c r="S19" s="5" t="str">
        <f t="shared" ca="1" si="8"/>
        <v/>
      </c>
      <c r="T19" s="5" t="str">
        <f t="shared" ca="1" si="9"/>
        <v/>
      </c>
      <c r="U19" s="5" t="str">
        <f t="shared" ca="1" si="10"/>
        <v/>
      </c>
      <c r="V19" s="5" t="str">
        <f t="shared" ca="1" si="11"/>
        <v/>
      </c>
      <c r="W19" s="5" t="str">
        <f t="shared" ca="1" si="12"/>
        <v/>
      </c>
      <c r="X19" s="173">
        <f t="shared" ca="1" si="13"/>
        <v>0</v>
      </c>
      <c r="Y19" s="174">
        <f t="shared" ca="1" si="14"/>
        <v>0</v>
      </c>
      <c r="Z19" s="3">
        <f t="shared" ca="1" si="15"/>
        <v>1</v>
      </c>
      <c r="AA19" s="3">
        <f t="shared" ca="1" si="16"/>
        <v>1</v>
      </c>
      <c r="AB19" s="3">
        <f t="shared" ca="1" si="17"/>
        <v>0</v>
      </c>
      <c r="AC19" s="3">
        <f t="shared" ca="1" si="18"/>
        <v>0</v>
      </c>
      <c r="AD19" s="3">
        <f t="shared" ca="1" si="19"/>
        <v>0</v>
      </c>
      <c r="AE19" s="3">
        <f t="shared" ca="1" si="20"/>
        <v>0</v>
      </c>
      <c r="AF19" s="3">
        <f t="shared" ca="1" si="21"/>
        <v>0</v>
      </c>
      <c r="AG19" s="3">
        <f t="shared" ca="1" si="22"/>
        <v>0</v>
      </c>
      <c r="AH19" s="3">
        <f t="shared" ca="1" si="23"/>
        <v>0</v>
      </c>
      <c r="AI19" s="3">
        <f t="shared" ca="1" si="24"/>
        <v>0</v>
      </c>
      <c r="AJ19" s="3">
        <f t="shared" ca="1" si="25"/>
        <v>2</v>
      </c>
      <c r="AK19" s="166"/>
      <c r="AL19" s="166" t="s">
        <v>365</v>
      </c>
      <c r="AM19" s="166" t="s">
        <v>30</v>
      </c>
      <c r="AN19" s="166" t="str">
        <f t="shared" ca="1" si="26"/>
        <v>geen risico</v>
      </c>
    </row>
    <row r="20" spans="2:40">
      <c r="B20" s="4" t="s">
        <v>31</v>
      </c>
      <c r="C20" s="172" t="str">
        <f t="shared" si="2"/>
        <v>Labelen en verwerken van informatie</v>
      </c>
      <c r="D20" s="4">
        <v>10</v>
      </c>
      <c r="E20" s="4">
        <v>26</v>
      </c>
      <c r="F20" s="4"/>
      <c r="G20" s="4"/>
      <c r="H20" s="4"/>
      <c r="I20" s="4"/>
      <c r="J20" s="4"/>
      <c r="K20" s="4"/>
      <c r="L20" s="4"/>
      <c r="M20" s="4"/>
      <c r="N20" s="5">
        <f t="shared" ca="1" si="3"/>
        <v>0</v>
      </c>
      <c r="O20" s="5">
        <f t="shared" ca="1" si="4"/>
        <v>0</v>
      </c>
      <c r="P20" s="5" t="str">
        <f t="shared" ca="1" si="5"/>
        <v/>
      </c>
      <c r="Q20" s="5" t="str">
        <f t="shared" ca="1" si="6"/>
        <v/>
      </c>
      <c r="R20" s="5" t="str">
        <f t="shared" ca="1" si="7"/>
        <v/>
      </c>
      <c r="S20" s="5" t="str">
        <f t="shared" ca="1" si="8"/>
        <v/>
      </c>
      <c r="T20" s="5" t="str">
        <f t="shared" ca="1" si="9"/>
        <v/>
      </c>
      <c r="U20" s="5" t="str">
        <f t="shared" ca="1" si="10"/>
        <v/>
      </c>
      <c r="V20" s="5" t="str">
        <f t="shared" ca="1" si="11"/>
        <v/>
      </c>
      <c r="W20" s="5" t="str">
        <f t="shared" ca="1" si="12"/>
        <v/>
      </c>
      <c r="X20" s="173">
        <f t="shared" ca="1" si="13"/>
        <v>0</v>
      </c>
      <c r="Y20" s="174">
        <f t="shared" ca="1" si="14"/>
        <v>0</v>
      </c>
      <c r="Z20" s="3">
        <f t="shared" ca="1" si="15"/>
        <v>1</v>
      </c>
      <c r="AA20" s="3">
        <f t="shared" ca="1" si="16"/>
        <v>1</v>
      </c>
      <c r="AB20" s="3">
        <f t="shared" ca="1" si="17"/>
        <v>0</v>
      </c>
      <c r="AC20" s="3">
        <f t="shared" ca="1" si="18"/>
        <v>0</v>
      </c>
      <c r="AD20" s="3">
        <f t="shared" ca="1" si="19"/>
        <v>0</v>
      </c>
      <c r="AE20" s="3">
        <f t="shared" ca="1" si="20"/>
        <v>0</v>
      </c>
      <c r="AF20" s="3">
        <f t="shared" ca="1" si="21"/>
        <v>0</v>
      </c>
      <c r="AG20" s="3">
        <f t="shared" ca="1" si="22"/>
        <v>0</v>
      </c>
      <c r="AH20" s="3">
        <f t="shared" ca="1" si="23"/>
        <v>0</v>
      </c>
      <c r="AI20" s="3">
        <f t="shared" ca="1" si="24"/>
        <v>0</v>
      </c>
      <c r="AJ20" s="3">
        <f t="shared" ca="1" si="25"/>
        <v>2</v>
      </c>
      <c r="AK20" s="166"/>
      <c r="AL20" s="166" t="s">
        <v>366</v>
      </c>
      <c r="AM20" s="166" t="s">
        <v>32</v>
      </c>
      <c r="AN20" s="166" t="str">
        <f t="shared" ca="1" si="26"/>
        <v>geen risico</v>
      </c>
    </row>
    <row r="21" spans="2:40">
      <c r="B21" s="4" t="s">
        <v>33</v>
      </c>
      <c r="C21" s="172" t="str">
        <f t="shared" si="2"/>
        <v>Rollen en verantwoordelijkheden</v>
      </c>
      <c r="D21" s="4">
        <v>4</v>
      </c>
      <c r="E21" s="4"/>
      <c r="F21" s="4"/>
      <c r="G21" s="4"/>
      <c r="H21" s="4"/>
      <c r="I21" s="4"/>
      <c r="J21" s="4"/>
      <c r="K21" s="4"/>
      <c r="L21" s="4"/>
      <c r="M21" s="4"/>
      <c r="N21" s="5">
        <f t="shared" ca="1" si="3"/>
        <v>0</v>
      </c>
      <c r="O21" s="5" t="str">
        <f t="shared" ca="1" si="4"/>
        <v/>
      </c>
      <c r="P21" s="5" t="str">
        <f t="shared" ca="1" si="5"/>
        <v/>
      </c>
      <c r="Q21" s="5" t="str">
        <f t="shared" ca="1" si="6"/>
        <v/>
      </c>
      <c r="R21" s="5" t="str">
        <f t="shared" ca="1" si="7"/>
        <v/>
      </c>
      <c r="S21" s="5" t="str">
        <f t="shared" ca="1" si="8"/>
        <v/>
      </c>
      <c r="T21" s="5" t="str">
        <f t="shared" ca="1" si="9"/>
        <v/>
      </c>
      <c r="U21" s="5" t="str">
        <f t="shared" ca="1" si="10"/>
        <v/>
      </c>
      <c r="V21" s="5" t="str">
        <f t="shared" ca="1" si="11"/>
        <v/>
      </c>
      <c r="W21" s="5" t="str">
        <f t="shared" ca="1" si="12"/>
        <v/>
      </c>
      <c r="X21" s="173">
        <f t="shared" ca="1" si="13"/>
        <v>0</v>
      </c>
      <c r="Y21" s="174">
        <f t="shared" ca="1" si="14"/>
        <v>0</v>
      </c>
      <c r="Z21" s="3">
        <f t="shared" ca="1" si="15"/>
        <v>1</v>
      </c>
      <c r="AA21" s="3">
        <f t="shared" ca="1" si="16"/>
        <v>0</v>
      </c>
      <c r="AB21" s="3">
        <f t="shared" ca="1" si="17"/>
        <v>0</v>
      </c>
      <c r="AC21" s="3">
        <f t="shared" ca="1" si="18"/>
        <v>0</v>
      </c>
      <c r="AD21" s="3">
        <f t="shared" ca="1" si="19"/>
        <v>0</v>
      </c>
      <c r="AE21" s="3">
        <f t="shared" ca="1" si="20"/>
        <v>0</v>
      </c>
      <c r="AF21" s="3">
        <f t="shared" ca="1" si="21"/>
        <v>0</v>
      </c>
      <c r="AG21" s="3">
        <f t="shared" ca="1" si="22"/>
        <v>0</v>
      </c>
      <c r="AH21" s="3">
        <f t="shared" ca="1" si="23"/>
        <v>0</v>
      </c>
      <c r="AI21" s="3">
        <f t="shared" ca="1" si="24"/>
        <v>0</v>
      </c>
      <c r="AJ21" s="3">
        <f t="shared" ca="1" si="25"/>
        <v>1</v>
      </c>
      <c r="AK21" s="166"/>
      <c r="AL21" s="166" t="s">
        <v>367</v>
      </c>
      <c r="AM21" s="166" t="s">
        <v>34</v>
      </c>
      <c r="AN21" s="166" t="str">
        <f t="shared" ca="1" si="26"/>
        <v>geen risico</v>
      </c>
    </row>
    <row r="22" spans="2:40">
      <c r="B22" s="4" t="s">
        <v>35</v>
      </c>
      <c r="C22" s="172" t="str">
        <f t="shared" si="2"/>
        <v>Screening</v>
      </c>
      <c r="D22" s="4">
        <v>14</v>
      </c>
      <c r="E22" s="4">
        <v>27</v>
      </c>
      <c r="F22" s="4">
        <v>61</v>
      </c>
      <c r="G22" s="4"/>
      <c r="H22" s="4"/>
      <c r="I22" s="4"/>
      <c r="J22" s="4"/>
      <c r="K22" s="4"/>
      <c r="L22" s="4"/>
      <c r="M22" s="4"/>
      <c r="N22" s="5">
        <f t="shared" ca="1" si="3"/>
        <v>0</v>
      </c>
      <c r="O22" s="5">
        <f t="shared" ca="1" si="4"/>
        <v>0</v>
      </c>
      <c r="P22" s="5">
        <f t="shared" ca="1" si="5"/>
        <v>0</v>
      </c>
      <c r="Q22" s="5" t="str">
        <f t="shared" ca="1" si="6"/>
        <v/>
      </c>
      <c r="R22" s="5" t="str">
        <f t="shared" ca="1" si="7"/>
        <v/>
      </c>
      <c r="S22" s="5" t="str">
        <f t="shared" ca="1" si="8"/>
        <v/>
      </c>
      <c r="T22" s="5" t="str">
        <f t="shared" ca="1" si="9"/>
        <v/>
      </c>
      <c r="U22" s="5" t="str">
        <f t="shared" ca="1" si="10"/>
        <v/>
      </c>
      <c r="V22" s="5" t="str">
        <f t="shared" ca="1" si="11"/>
        <v/>
      </c>
      <c r="W22" s="5" t="str">
        <f t="shared" ca="1" si="12"/>
        <v/>
      </c>
      <c r="X22" s="173">
        <f t="shared" ca="1" si="13"/>
        <v>0</v>
      </c>
      <c r="Y22" s="174">
        <f t="shared" ca="1" si="14"/>
        <v>0</v>
      </c>
      <c r="Z22" s="3">
        <f t="shared" ca="1" si="15"/>
        <v>1</v>
      </c>
      <c r="AA22" s="3">
        <f t="shared" ca="1" si="16"/>
        <v>1</v>
      </c>
      <c r="AB22" s="3">
        <f t="shared" ca="1" si="17"/>
        <v>1</v>
      </c>
      <c r="AC22" s="3">
        <f t="shared" ca="1" si="18"/>
        <v>0</v>
      </c>
      <c r="AD22" s="3">
        <f t="shared" ca="1" si="19"/>
        <v>0</v>
      </c>
      <c r="AE22" s="3">
        <f t="shared" ca="1" si="20"/>
        <v>0</v>
      </c>
      <c r="AF22" s="3">
        <f t="shared" ca="1" si="21"/>
        <v>0</v>
      </c>
      <c r="AG22" s="3">
        <f t="shared" ca="1" si="22"/>
        <v>0</v>
      </c>
      <c r="AH22" s="3">
        <f t="shared" ca="1" si="23"/>
        <v>0</v>
      </c>
      <c r="AI22" s="3">
        <f t="shared" ca="1" si="24"/>
        <v>0</v>
      </c>
      <c r="AJ22" s="3">
        <f t="shared" ca="1" si="25"/>
        <v>3</v>
      </c>
      <c r="AK22" s="166"/>
      <c r="AL22" s="166" t="s">
        <v>36</v>
      </c>
      <c r="AM22" s="166" t="s">
        <v>36</v>
      </c>
      <c r="AN22" s="166" t="str">
        <f t="shared" ca="1" si="26"/>
        <v>geen risico</v>
      </c>
    </row>
    <row r="23" spans="2:40">
      <c r="B23" s="4" t="s">
        <v>39</v>
      </c>
      <c r="C23" s="172" t="str">
        <f t="shared" si="2"/>
        <v>Arbeidsvoorwaarden</v>
      </c>
      <c r="D23" s="4">
        <v>4</v>
      </c>
      <c r="E23" s="4">
        <v>12</v>
      </c>
      <c r="F23" s="4">
        <v>13</v>
      </c>
      <c r="G23" s="4">
        <v>26</v>
      </c>
      <c r="H23" s="4"/>
      <c r="I23" s="4"/>
      <c r="J23" s="4"/>
      <c r="K23" s="4"/>
      <c r="L23" s="4"/>
      <c r="M23" s="4"/>
      <c r="N23" s="5">
        <f t="shared" ca="1" si="3"/>
        <v>0</v>
      </c>
      <c r="O23" s="5">
        <f t="shared" ca="1" si="4"/>
        <v>0</v>
      </c>
      <c r="P23" s="5">
        <f t="shared" ca="1" si="5"/>
        <v>0</v>
      </c>
      <c r="Q23" s="5">
        <f t="shared" ca="1" si="6"/>
        <v>0</v>
      </c>
      <c r="R23" s="5" t="str">
        <f t="shared" ca="1" si="7"/>
        <v/>
      </c>
      <c r="S23" s="5" t="str">
        <f t="shared" ca="1" si="8"/>
        <v/>
      </c>
      <c r="T23" s="5" t="str">
        <f t="shared" ca="1" si="9"/>
        <v/>
      </c>
      <c r="U23" s="5" t="str">
        <f t="shared" ca="1" si="10"/>
        <v/>
      </c>
      <c r="V23" s="5" t="str">
        <f t="shared" ca="1" si="11"/>
        <v/>
      </c>
      <c r="W23" s="5" t="str">
        <f t="shared" ca="1" si="12"/>
        <v/>
      </c>
      <c r="X23" s="173">
        <f t="shared" ca="1" si="13"/>
        <v>0</v>
      </c>
      <c r="Y23" s="174">
        <f t="shared" ca="1" si="14"/>
        <v>0</v>
      </c>
      <c r="Z23" s="3">
        <f t="shared" ca="1" si="15"/>
        <v>1</v>
      </c>
      <c r="AA23" s="3">
        <f t="shared" ca="1" si="16"/>
        <v>1</v>
      </c>
      <c r="AB23" s="3">
        <f t="shared" ca="1" si="17"/>
        <v>1</v>
      </c>
      <c r="AC23" s="3">
        <f t="shared" ca="1" si="18"/>
        <v>1</v>
      </c>
      <c r="AD23" s="3">
        <f t="shared" ca="1" si="19"/>
        <v>0</v>
      </c>
      <c r="AE23" s="3">
        <f t="shared" ca="1" si="20"/>
        <v>0</v>
      </c>
      <c r="AF23" s="3">
        <f t="shared" ca="1" si="21"/>
        <v>0</v>
      </c>
      <c r="AG23" s="3">
        <f t="shared" ca="1" si="22"/>
        <v>0</v>
      </c>
      <c r="AH23" s="3">
        <f t="shared" ca="1" si="23"/>
        <v>0</v>
      </c>
      <c r="AI23" s="3">
        <f t="shared" ca="1" si="24"/>
        <v>0</v>
      </c>
      <c r="AJ23" s="3">
        <f t="shared" ca="1" si="25"/>
        <v>4</v>
      </c>
      <c r="AK23" s="166"/>
      <c r="AL23" s="166" t="s">
        <v>368</v>
      </c>
      <c r="AM23" s="166" t="s">
        <v>40</v>
      </c>
      <c r="AN23" s="166" t="str">
        <f t="shared" ca="1" si="26"/>
        <v>geen risico</v>
      </c>
    </row>
    <row r="24" spans="2:40">
      <c r="B24" s="4" t="s">
        <v>245</v>
      </c>
      <c r="C24" s="172" t="str">
        <f t="shared" si="2"/>
        <v>Verantwoordelijkheden van de directie</v>
      </c>
      <c r="D24" s="4">
        <v>1</v>
      </c>
      <c r="E24" s="4">
        <v>5</v>
      </c>
      <c r="F24" s="4">
        <v>12</v>
      </c>
      <c r="G24" s="4"/>
      <c r="H24" s="4"/>
      <c r="I24" s="4"/>
      <c r="J24" s="4"/>
      <c r="K24" s="4"/>
      <c r="L24" s="4"/>
      <c r="M24" s="4"/>
      <c r="N24" s="5">
        <f t="shared" ca="1" si="3"/>
        <v>0</v>
      </c>
      <c r="O24" s="5">
        <f t="shared" ca="1" si="4"/>
        <v>0</v>
      </c>
      <c r="P24" s="5">
        <f t="shared" ca="1" si="5"/>
        <v>0</v>
      </c>
      <c r="Q24" s="5" t="str">
        <f t="shared" ca="1" si="6"/>
        <v/>
      </c>
      <c r="R24" s="5" t="str">
        <f t="shared" ca="1" si="7"/>
        <v/>
      </c>
      <c r="S24" s="5" t="str">
        <f t="shared" ca="1" si="8"/>
        <v/>
      </c>
      <c r="T24" s="5" t="str">
        <f t="shared" ca="1" si="9"/>
        <v/>
      </c>
      <c r="U24" s="5" t="str">
        <f t="shared" ca="1" si="10"/>
        <v/>
      </c>
      <c r="V24" s="5" t="str">
        <f t="shared" ca="1" si="11"/>
        <v/>
      </c>
      <c r="W24" s="5" t="str">
        <f t="shared" ca="1" si="12"/>
        <v/>
      </c>
      <c r="X24" s="173">
        <f t="shared" ca="1" si="13"/>
        <v>0</v>
      </c>
      <c r="Y24" s="174">
        <f t="shared" ca="1" si="14"/>
        <v>0</v>
      </c>
      <c r="Z24" s="3">
        <f t="shared" ca="1" si="15"/>
        <v>1</v>
      </c>
      <c r="AA24" s="3">
        <f t="shared" ca="1" si="16"/>
        <v>1</v>
      </c>
      <c r="AB24" s="3">
        <f t="shared" ca="1" si="17"/>
        <v>1</v>
      </c>
      <c r="AC24" s="3">
        <f t="shared" ca="1" si="18"/>
        <v>0</v>
      </c>
      <c r="AD24" s="3">
        <f t="shared" ca="1" si="19"/>
        <v>0</v>
      </c>
      <c r="AE24" s="3">
        <f t="shared" ca="1" si="20"/>
        <v>0</v>
      </c>
      <c r="AF24" s="3">
        <f t="shared" ca="1" si="21"/>
        <v>0</v>
      </c>
      <c r="AG24" s="3">
        <f t="shared" ca="1" si="22"/>
        <v>0</v>
      </c>
      <c r="AH24" s="3">
        <f t="shared" ca="1" si="23"/>
        <v>0</v>
      </c>
      <c r="AI24" s="3">
        <f t="shared" ca="1" si="24"/>
        <v>0</v>
      </c>
      <c r="AJ24" s="3">
        <f t="shared" ca="1" si="25"/>
        <v>3</v>
      </c>
      <c r="AK24" s="166"/>
      <c r="AL24" s="166" t="s">
        <v>369</v>
      </c>
      <c r="AM24" s="166" t="s">
        <v>246</v>
      </c>
      <c r="AN24" s="166" t="str">
        <f t="shared" ca="1" si="26"/>
        <v>geen risico</v>
      </c>
    </row>
    <row r="25" spans="2:40">
      <c r="B25" s="4" t="s">
        <v>41</v>
      </c>
      <c r="C25" s="172" t="str">
        <f t="shared" si="2"/>
        <v>Bewustmaking, opleiding en training in informatiebeveiliging</v>
      </c>
      <c r="D25" s="4">
        <v>1</v>
      </c>
      <c r="E25" s="4">
        <v>2</v>
      </c>
      <c r="F25" s="4">
        <v>59</v>
      </c>
      <c r="G25" s="4"/>
      <c r="H25" s="4"/>
      <c r="I25" s="4"/>
      <c r="J25" s="4"/>
      <c r="K25" s="4"/>
      <c r="L25" s="4"/>
      <c r="M25" s="4"/>
      <c r="N25" s="5">
        <f t="shared" ca="1" si="3"/>
        <v>0</v>
      </c>
      <c r="O25" s="5">
        <f t="shared" ca="1" si="4"/>
        <v>0</v>
      </c>
      <c r="P25" s="5">
        <f t="shared" ca="1" si="5"/>
        <v>0</v>
      </c>
      <c r="Q25" s="5" t="str">
        <f t="shared" ca="1" si="6"/>
        <v/>
      </c>
      <c r="R25" s="5" t="str">
        <f t="shared" ca="1" si="7"/>
        <v/>
      </c>
      <c r="S25" s="5" t="str">
        <f t="shared" ca="1" si="8"/>
        <v/>
      </c>
      <c r="T25" s="5" t="str">
        <f t="shared" ca="1" si="9"/>
        <v/>
      </c>
      <c r="U25" s="5" t="str">
        <f t="shared" ca="1" si="10"/>
        <v/>
      </c>
      <c r="V25" s="5" t="str">
        <f t="shared" ca="1" si="11"/>
        <v/>
      </c>
      <c r="W25" s="5" t="str">
        <f t="shared" ca="1" si="12"/>
        <v/>
      </c>
      <c r="X25" s="173">
        <f t="shared" ca="1" si="13"/>
        <v>0</v>
      </c>
      <c r="Y25" s="174">
        <f t="shared" ca="1" si="14"/>
        <v>0</v>
      </c>
      <c r="Z25" s="3">
        <f t="shared" ca="1" si="15"/>
        <v>1</v>
      </c>
      <c r="AA25" s="3">
        <f t="shared" ca="1" si="16"/>
        <v>1</v>
      </c>
      <c r="AB25" s="3">
        <f t="shared" ca="1" si="17"/>
        <v>1</v>
      </c>
      <c r="AC25" s="3">
        <f t="shared" ca="1" si="18"/>
        <v>0</v>
      </c>
      <c r="AD25" s="3">
        <f t="shared" ca="1" si="19"/>
        <v>0</v>
      </c>
      <c r="AE25" s="3">
        <f t="shared" ca="1" si="20"/>
        <v>0</v>
      </c>
      <c r="AF25" s="3">
        <f t="shared" ca="1" si="21"/>
        <v>0</v>
      </c>
      <c r="AG25" s="3">
        <f t="shared" ca="1" si="22"/>
        <v>0</v>
      </c>
      <c r="AH25" s="3">
        <f t="shared" ca="1" si="23"/>
        <v>0</v>
      </c>
      <c r="AI25" s="3">
        <f t="shared" ca="1" si="24"/>
        <v>0</v>
      </c>
      <c r="AJ25" s="3">
        <f t="shared" ca="1" si="25"/>
        <v>3</v>
      </c>
      <c r="AK25" s="166"/>
      <c r="AL25" s="166" t="s">
        <v>370</v>
      </c>
      <c r="AM25" s="166" t="s">
        <v>42</v>
      </c>
      <c r="AN25" s="166" t="str">
        <f t="shared" ca="1" si="26"/>
        <v>geen risico</v>
      </c>
    </row>
    <row r="26" spans="2:40">
      <c r="B26" s="4" t="s">
        <v>49</v>
      </c>
      <c r="C26" s="172" t="str">
        <f t="shared" si="2"/>
        <v>Disciplinaire maatregelen</v>
      </c>
      <c r="D26" s="4">
        <v>2</v>
      </c>
      <c r="E26" s="4">
        <v>11</v>
      </c>
      <c r="F26" s="4">
        <v>12</v>
      </c>
      <c r="G26" s="4">
        <v>13</v>
      </c>
      <c r="H26" s="4"/>
      <c r="I26" s="4"/>
      <c r="J26" s="4"/>
      <c r="K26" s="4"/>
      <c r="L26" s="4"/>
      <c r="M26" s="4"/>
      <c r="N26" s="5">
        <f t="shared" ca="1" si="3"/>
        <v>0</v>
      </c>
      <c r="O26" s="5">
        <f t="shared" ca="1" si="4"/>
        <v>0</v>
      </c>
      <c r="P26" s="5">
        <f t="shared" ca="1" si="5"/>
        <v>0</v>
      </c>
      <c r="Q26" s="5">
        <f t="shared" ca="1" si="6"/>
        <v>0</v>
      </c>
      <c r="R26" s="5" t="str">
        <f t="shared" ca="1" si="7"/>
        <v/>
      </c>
      <c r="S26" s="5" t="str">
        <f t="shared" ca="1" si="8"/>
        <v/>
      </c>
      <c r="T26" s="5" t="str">
        <f t="shared" ca="1" si="9"/>
        <v/>
      </c>
      <c r="U26" s="5" t="str">
        <f t="shared" ca="1" si="10"/>
        <v/>
      </c>
      <c r="V26" s="5" t="str">
        <f t="shared" ca="1" si="11"/>
        <v/>
      </c>
      <c r="W26" s="5" t="str">
        <f t="shared" ca="1" si="12"/>
        <v/>
      </c>
      <c r="X26" s="173">
        <f t="shared" ca="1" si="13"/>
        <v>0</v>
      </c>
      <c r="Y26" s="174">
        <f t="shared" ca="1" si="14"/>
        <v>0</v>
      </c>
      <c r="Z26" s="3">
        <f t="shared" ca="1" si="15"/>
        <v>1</v>
      </c>
      <c r="AA26" s="3">
        <f t="shared" ca="1" si="16"/>
        <v>1</v>
      </c>
      <c r="AB26" s="3">
        <f t="shared" ca="1" si="17"/>
        <v>1</v>
      </c>
      <c r="AC26" s="3">
        <f t="shared" ca="1" si="18"/>
        <v>1</v>
      </c>
      <c r="AD26" s="3">
        <f t="shared" ca="1" si="19"/>
        <v>0</v>
      </c>
      <c r="AE26" s="3">
        <f t="shared" ca="1" si="20"/>
        <v>0</v>
      </c>
      <c r="AF26" s="3">
        <f t="shared" ca="1" si="21"/>
        <v>0</v>
      </c>
      <c r="AG26" s="3">
        <f t="shared" ca="1" si="22"/>
        <v>0</v>
      </c>
      <c r="AH26" s="3">
        <f t="shared" ca="1" si="23"/>
        <v>0</v>
      </c>
      <c r="AI26" s="3">
        <f t="shared" ca="1" si="24"/>
        <v>0</v>
      </c>
      <c r="AJ26" s="3">
        <f t="shared" ca="1" si="25"/>
        <v>4</v>
      </c>
      <c r="AK26" s="166"/>
      <c r="AL26" s="166" t="s">
        <v>371</v>
      </c>
      <c r="AM26" s="166" t="s">
        <v>50</v>
      </c>
      <c r="AN26" s="166" t="str">
        <f t="shared" ca="1" si="26"/>
        <v>geen risico</v>
      </c>
    </row>
    <row r="27" spans="2:40">
      <c r="B27" s="4" t="s">
        <v>259</v>
      </c>
      <c r="C27" s="172" t="str">
        <f t="shared" si="2"/>
        <v>Beëindigingsverantwoordelijkheden</v>
      </c>
      <c r="D27" s="4">
        <v>3</v>
      </c>
      <c r="E27" s="4">
        <v>4</v>
      </c>
      <c r="F27" s="4">
        <v>30</v>
      </c>
      <c r="G27" s="4"/>
      <c r="H27" s="4"/>
      <c r="I27" s="4"/>
      <c r="J27" s="4"/>
      <c r="K27" s="4"/>
      <c r="L27" s="4"/>
      <c r="M27" s="4"/>
      <c r="N27" s="5">
        <f t="shared" ca="1" si="3"/>
        <v>0</v>
      </c>
      <c r="O27" s="5">
        <f t="shared" ca="1" si="4"/>
        <v>0</v>
      </c>
      <c r="P27" s="5">
        <f t="shared" ca="1" si="5"/>
        <v>0</v>
      </c>
      <c r="Q27" s="5" t="str">
        <f t="shared" ca="1" si="6"/>
        <v/>
      </c>
      <c r="R27" s="5" t="str">
        <f t="shared" ca="1" si="7"/>
        <v/>
      </c>
      <c r="S27" s="5" t="str">
        <f t="shared" ca="1" si="8"/>
        <v/>
      </c>
      <c r="T27" s="5" t="str">
        <f t="shared" ca="1" si="9"/>
        <v/>
      </c>
      <c r="U27" s="5" t="str">
        <f t="shared" ca="1" si="10"/>
        <v/>
      </c>
      <c r="V27" s="5" t="str">
        <f t="shared" ca="1" si="11"/>
        <v/>
      </c>
      <c r="W27" s="5" t="str">
        <f t="shared" ca="1" si="12"/>
        <v/>
      </c>
      <c r="X27" s="173">
        <f t="shared" ca="1" si="13"/>
        <v>0</v>
      </c>
      <c r="Y27" s="174">
        <f t="shared" ca="1" si="14"/>
        <v>0</v>
      </c>
      <c r="Z27" s="3">
        <f t="shared" ca="1" si="15"/>
        <v>1</v>
      </c>
      <c r="AA27" s="3">
        <f t="shared" ca="1" si="16"/>
        <v>1</v>
      </c>
      <c r="AB27" s="3">
        <f t="shared" ca="1" si="17"/>
        <v>1</v>
      </c>
      <c r="AC27" s="3">
        <f t="shared" ca="1" si="18"/>
        <v>0</v>
      </c>
      <c r="AD27" s="3">
        <f t="shared" ca="1" si="19"/>
        <v>0</v>
      </c>
      <c r="AE27" s="3">
        <f t="shared" ca="1" si="20"/>
        <v>0</v>
      </c>
      <c r="AF27" s="3">
        <f t="shared" ca="1" si="21"/>
        <v>0</v>
      </c>
      <c r="AG27" s="3">
        <f t="shared" ca="1" si="22"/>
        <v>0</v>
      </c>
      <c r="AH27" s="3">
        <f t="shared" ca="1" si="23"/>
        <v>0</v>
      </c>
      <c r="AI27" s="3">
        <f t="shared" ca="1" si="24"/>
        <v>0</v>
      </c>
      <c r="AJ27" s="3">
        <f t="shared" ca="1" si="25"/>
        <v>3</v>
      </c>
      <c r="AK27" s="166"/>
      <c r="AL27" s="166" t="s">
        <v>372</v>
      </c>
      <c r="AM27" s="166" t="s">
        <v>260</v>
      </c>
      <c r="AN27" s="166" t="str">
        <f t="shared" ca="1" si="26"/>
        <v>geen risico</v>
      </c>
    </row>
    <row r="28" spans="2:40">
      <c r="B28" s="4" t="s">
        <v>261</v>
      </c>
      <c r="C28" s="172" t="str">
        <f t="shared" si="2"/>
        <v>Teruggave van bedrijfsmiddelen</v>
      </c>
      <c r="D28" s="4">
        <v>1</v>
      </c>
      <c r="E28" s="4">
        <v>3</v>
      </c>
      <c r="F28" s="4">
        <v>7</v>
      </c>
      <c r="G28" s="4">
        <v>18</v>
      </c>
      <c r="H28" s="4">
        <v>26</v>
      </c>
      <c r="I28" s="4">
        <v>32</v>
      </c>
      <c r="J28" s="4">
        <v>62</v>
      </c>
      <c r="K28" s="4"/>
      <c r="L28" s="4"/>
      <c r="M28" s="4"/>
      <c r="N28" s="5">
        <f t="shared" ca="1" si="3"/>
        <v>0</v>
      </c>
      <c r="O28" s="5">
        <f t="shared" ca="1" si="4"/>
        <v>0</v>
      </c>
      <c r="P28" s="5">
        <f t="shared" ca="1" si="5"/>
        <v>0</v>
      </c>
      <c r="Q28" s="5">
        <f t="shared" ca="1" si="6"/>
        <v>0</v>
      </c>
      <c r="R28" s="5">
        <f t="shared" ca="1" si="7"/>
        <v>0</v>
      </c>
      <c r="S28" s="5">
        <f t="shared" ca="1" si="8"/>
        <v>0</v>
      </c>
      <c r="T28" s="5">
        <f t="shared" ca="1" si="9"/>
        <v>0</v>
      </c>
      <c r="U28" s="5" t="str">
        <f t="shared" ca="1" si="10"/>
        <v/>
      </c>
      <c r="V28" s="5" t="str">
        <f t="shared" ca="1" si="11"/>
        <v/>
      </c>
      <c r="W28" s="5" t="str">
        <f t="shared" ca="1" si="12"/>
        <v/>
      </c>
      <c r="X28" s="173">
        <f t="shared" ca="1" si="13"/>
        <v>0</v>
      </c>
      <c r="Y28" s="174">
        <f t="shared" ca="1" si="14"/>
        <v>0</v>
      </c>
      <c r="Z28" s="3">
        <f t="shared" ca="1" si="15"/>
        <v>1</v>
      </c>
      <c r="AA28" s="3">
        <f t="shared" ca="1" si="16"/>
        <v>1</v>
      </c>
      <c r="AB28" s="3">
        <f t="shared" ca="1" si="17"/>
        <v>1</v>
      </c>
      <c r="AC28" s="3">
        <f t="shared" ca="1" si="18"/>
        <v>1</v>
      </c>
      <c r="AD28" s="3">
        <f t="shared" ca="1" si="19"/>
        <v>1</v>
      </c>
      <c r="AE28" s="3">
        <f t="shared" ca="1" si="20"/>
        <v>1</v>
      </c>
      <c r="AF28" s="3">
        <f t="shared" ca="1" si="21"/>
        <v>1</v>
      </c>
      <c r="AG28" s="3">
        <f t="shared" ca="1" si="22"/>
        <v>0</v>
      </c>
      <c r="AH28" s="3">
        <f t="shared" ca="1" si="23"/>
        <v>0</v>
      </c>
      <c r="AI28" s="3">
        <f t="shared" ca="1" si="24"/>
        <v>0</v>
      </c>
      <c r="AJ28" s="3">
        <f t="shared" ca="1" si="25"/>
        <v>7</v>
      </c>
      <c r="AK28" s="166"/>
      <c r="AL28" s="166" t="s">
        <v>373</v>
      </c>
      <c r="AM28" s="166" t="s">
        <v>262</v>
      </c>
      <c r="AN28" s="166" t="str">
        <f t="shared" ca="1" si="26"/>
        <v>geen risico</v>
      </c>
    </row>
    <row r="29" spans="2:40">
      <c r="B29" s="4" t="s">
        <v>135</v>
      </c>
      <c r="C29" s="172" t="str">
        <f t="shared" si="2"/>
        <v>Intrekken van toegangsrechten</v>
      </c>
      <c r="D29" s="4">
        <v>13</v>
      </c>
      <c r="E29" s="4">
        <v>26</v>
      </c>
      <c r="F29" s="4"/>
      <c r="G29" s="4"/>
      <c r="H29" s="4"/>
      <c r="I29" s="4"/>
      <c r="J29" s="4"/>
      <c r="K29" s="4"/>
      <c r="L29" s="4"/>
      <c r="M29" s="4"/>
      <c r="N29" s="5">
        <f t="shared" ca="1" si="3"/>
        <v>0</v>
      </c>
      <c r="O29" s="5">
        <f t="shared" ca="1" si="4"/>
        <v>0</v>
      </c>
      <c r="P29" s="5" t="str">
        <f t="shared" ca="1" si="5"/>
        <v/>
      </c>
      <c r="Q29" s="5" t="str">
        <f t="shared" ca="1" si="6"/>
        <v/>
      </c>
      <c r="R29" s="5" t="str">
        <f t="shared" ca="1" si="7"/>
        <v/>
      </c>
      <c r="S29" s="5" t="str">
        <f t="shared" ca="1" si="8"/>
        <v/>
      </c>
      <c r="T29" s="5" t="str">
        <f t="shared" ca="1" si="9"/>
        <v/>
      </c>
      <c r="U29" s="5" t="str">
        <f t="shared" ca="1" si="10"/>
        <v/>
      </c>
      <c r="V29" s="5" t="str">
        <f t="shared" ca="1" si="11"/>
        <v/>
      </c>
      <c r="W29" s="5" t="str">
        <f t="shared" ca="1" si="12"/>
        <v/>
      </c>
      <c r="X29" s="173">
        <f t="shared" ca="1" si="13"/>
        <v>0</v>
      </c>
      <c r="Y29" s="174">
        <f t="shared" ca="1" si="14"/>
        <v>0</v>
      </c>
      <c r="Z29" s="3">
        <f t="shared" ca="1" si="15"/>
        <v>1</v>
      </c>
      <c r="AA29" s="3">
        <f t="shared" ca="1" si="16"/>
        <v>1</v>
      </c>
      <c r="AB29" s="3">
        <f t="shared" ca="1" si="17"/>
        <v>0</v>
      </c>
      <c r="AC29" s="3">
        <f t="shared" ca="1" si="18"/>
        <v>0</v>
      </c>
      <c r="AD29" s="3">
        <f t="shared" ca="1" si="19"/>
        <v>0</v>
      </c>
      <c r="AE29" s="3">
        <f t="shared" ca="1" si="20"/>
        <v>0</v>
      </c>
      <c r="AF29" s="3">
        <f t="shared" ca="1" si="21"/>
        <v>0</v>
      </c>
      <c r="AG29" s="3">
        <f t="shared" ca="1" si="22"/>
        <v>0</v>
      </c>
      <c r="AH29" s="3">
        <f t="shared" ca="1" si="23"/>
        <v>0</v>
      </c>
      <c r="AI29" s="3">
        <f t="shared" ca="1" si="24"/>
        <v>0</v>
      </c>
      <c r="AJ29" s="3">
        <f t="shared" ca="1" si="25"/>
        <v>2</v>
      </c>
      <c r="AK29" s="166"/>
      <c r="AL29" s="166" t="s">
        <v>374</v>
      </c>
      <c r="AM29" s="166" t="s">
        <v>136</v>
      </c>
      <c r="AN29" s="166" t="str">
        <f t="shared" ca="1" si="26"/>
        <v>geen risico</v>
      </c>
    </row>
    <row r="30" spans="2:40">
      <c r="B30" s="4" t="s">
        <v>51</v>
      </c>
      <c r="C30" s="172" t="str">
        <f t="shared" si="2"/>
        <v>Fysieke beveiliging van de omgeving</v>
      </c>
      <c r="D30" s="4">
        <v>60</v>
      </c>
      <c r="E30" s="4">
        <v>61</v>
      </c>
      <c r="F30" s="4"/>
      <c r="G30" s="4"/>
      <c r="H30" s="4"/>
      <c r="I30" s="4"/>
      <c r="J30" s="4"/>
      <c r="K30" s="4"/>
      <c r="L30" s="4"/>
      <c r="M30" s="4"/>
      <c r="N30" s="5">
        <f t="shared" ca="1" si="3"/>
        <v>0</v>
      </c>
      <c r="O30" s="5">
        <f t="shared" ca="1" si="4"/>
        <v>0</v>
      </c>
      <c r="P30" s="5" t="str">
        <f t="shared" ca="1" si="5"/>
        <v/>
      </c>
      <c r="Q30" s="5" t="str">
        <f t="shared" ca="1" si="6"/>
        <v/>
      </c>
      <c r="R30" s="5" t="str">
        <f t="shared" ca="1" si="7"/>
        <v/>
      </c>
      <c r="S30" s="5" t="str">
        <f t="shared" ca="1" si="8"/>
        <v/>
      </c>
      <c r="T30" s="5" t="str">
        <f t="shared" ca="1" si="9"/>
        <v/>
      </c>
      <c r="U30" s="5" t="str">
        <f t="shared" ca="1" si="10"/>
        <v/>
      </c>
      <c r="V30" s="5" t="str">
        <f t="shared" ca="1" si="11"/>
        <v/>
      </c>
      <c r="W30" s="5" t="str">
        <f t="shared" ca="1" si="12"/>
        <v/>
      </c>
      <c r="X30" s="173">
        <f t="shared" ca="1" si="13"/>
        <v>0</v>
      </c>
      <c r="Y30" s="174">
        <f t="shared" ca="1" si="14"/>
        <v>0</v>
      </c>
      <c r="Z30" s="3">
        <f t="shared" ca="1" si="15"/>
        <v>1</v>
      </c>
      <c r="AA30" s="3">
        <f t="shared" ca="1" si="16"/>
        <v>1</v>
      </c>
      <c r="AB30" s="3">
        <f t="shared" ca="1" si="17"/>
        <v>0</v>
      </c>
      <c r="AC30" s="3">
        <f t="shared" ca="1" si="18"/>
        <v>0</v>
      </c>
      <c r="AD30" s="3">
        <f t="shared" ca="1" si="19"/>
        <v>0</v>
      </c>
      <c r="AE30" s="3">
        <f t="shared" ca="1" si="20"/>
        <v>0</v>
      </c>
      <c r="AF30" s="3">
        <f t="shared" ca="1" si="21"/>
        <v>0</v>
      </c>
      <c r="AG30" s="3">
        <f t="shared" ca="1" si="22"/>
        <v>0</v>
      </c>
      <c r="AH30" s="3">
        <f t="shared" ca="1" si="23"/>
        <v>0</v>
      </c>
      <c r="AI30" s="3">
        <f t="shared" ca="1" si="24"/>
        <v>0</v>
      </c>
      <c r="AJ30" s="3">
        <f t="shared" ca="1" si="25"/>
        <v>2</v>
      </c>
      <c r="AK30" s="166"/>
      <c r="AL30" s="166" t="s">
        <v>375</v>
      </c>
      <c r="AM30" s="166" t="s">
        <v>52</v>
      </c>
      <c r="AN30" s="166" t="str">
        <f t="shared" ca="1" si="26"/>
        <v>geen risico</v>
      </c>
    </row>
    <row r="31" spans="2:40">
      <c r="B31" s="4" t="s">
        <v>53</v>
      </c>
      <c r="C31" s="172" t="str">
        <f t="shared" si="2"/>
        <v>Fysieke toegangsbeveiliging</v>
      </c>
      <c r="D31" s="4">
        <v>60</v>
      </c>
      <c r="E31" s="4">
        <v>61</v>
      </c>
      <c r="F31" s="4"/>
      <c r="G31" s="4"/>
      <c r="H31" s="4"/>
      <c r="I31" s="4"/>
      <c r="J31" s="4"/>
      <c r="K31" s="4"/>
      <c r="L31" s="4"/>
      <c r="M31" s="4"/>
      <c r="N31" s="5">
        <f t="shared" ca="1" si="3"/>
        <v>0</v>
      </c>
      <c r="O31" s="5">
        <f t="shared" ca="1" si="4"/>
        <v>0</v>
      </c>
      <c r="P31" s="5" t="str">
        <f t="shared" ca="1" si="5"/>
        <v/>
      </c>
      <c r="Q31" s="5" t="str">
        <f t="shared" ca="1" si="6"/>
        <v/>
      </c>
      <c r="R31" s="5" t="str">
        <f t="shared" ca="1" si="7"/>
        <v/>
      </c>
      <c r="S31" s="5" t="str">
        <f t="shared" ca="1" si="8"/>
        <v/>
      </c>
      <c r="T31" s="5" t="str">
        <f t="shared" ca="1" si="9"/>
        <v/>
      </c>
      <c r="U31" s="5" t="str">
        <f t="shared" ca="1" si="10"/>
        <v/>
      </c>
      <c r="V31" s="5" t="str">
        <f t="shared" ca="1" si="11"/>
        <v/>
      </c>
      <c r="W31" s="5" t="str">
        <f t="shared" ca="1" si="12"/>
        <v/>
      </c>
      <c r="X31" s="173">
        <f t="shared" ca="1" si="13"/>
        <v>0</v>
      </c>
      <c r="Y31" s="174">
        <f t="shared" ca="1" si="14"/>
        <v>0</v>
      </c>
      <c r="Z31" s="3">
        <f t="shared" ca="1" si="15"/>
        <v>1</v>
      </c>
      <c r="AA31" s="3">
        <f t="shared" ca="1" si="16"/>
        <v>1</v>
      </c>
      <c r="AB31" s="3">
        <f t="shared" ca="1" si="17"/>
        <v>0</v>
      </c>
      <c r="AC31" s="3">
        <f t="shared" ca="1" si="18"/>
        <v>0</v>
      </c>
      <c r="AD31" s="3">
        <f t="shared" ca="1" si="19"/>
        <v>0</v>
      </c>
      <c r="AE31" s="3">
        <f t="shared" ca="1" si="20"/>
        <v>0</v>
      </c>
      <c r="AF31" s="3">
        <f t="shared" ca="1" si="21"/>
        <v>0</v>
      </c>
      <c r="AG31" s="3">
        <f t="shared" ca="1" si="22"/>
        <v>0</v>
      </c>
      <c r="AH31" s="3">
        <f t="shared" ca="1" si="23"/>
        <v>0</v>
      </c>
      <c r="AI31" s="3">
        <f t="shared" ca="1" si="24"/>
        <v>0</v>
      </c>
      <c r="AJ31" s="3">
        <f t="shared" ca="1" si="25"/>
        <v>2</v>
      </c>
      <c r="AK31" s="166"/>
      <c r="AL31" s="166" t="s">
        <v>376</v>
      </c>
      <c r="AM31" s="166" t="s">
        <v>54</v>
      </c>
      <c r="AN31" s="166" t="str">
        <f t="shared" ca="1" si="26"/>
        <v>geen risico</v>
      </c>
    </row>
    <row r="32" spans="2:40">
      <c r="B32" s="4" t="s">
        <v>55</v>
      </c>
      <c r="C32" s="172" t="str">
        <f t="shared" si="2"/>
        <v>Beveiligen van kantoren, ruimten en voorzieningen</v>
      </c>
      <c r="D32" s="4">
        <v>60</v>
      </c>
      <c r="E32" s="4">
        <v>61</v>
      </c>
      <c r="F32" s="4">
        <v>64</v>
      </c>
      <c r="G32" s="4">
        <v>65</v>
      </c>
      <c r="H32" s="4">
        <v>66</v>
      </c>
      <c r="I32" s="4">
        <v>72</v>
      </c>
      <c r="J32" s="4"/>
      <c r="K32" s="4"/>
      <c r="L32" s="4"/>
      <c r="M32" s="4"/>
      <c r="N32" s="5">
        <f t="shared" ca="1" si="3"/>
        <v>0</v>
      </c>
      <c r="O32" s="5">
        <f t="shared" ca="1" si="4"/>
        <v>0</v>
      </c>
      <c r="P32" s="5">
        <f t="shared" ca="1" si="5"/>
        <v>0</v>
      </c>
      <c r="Q32" s="5">
        <f t="shared" ca="1" si="6"/>
        <v>0</v>
      </c>
      <c r="R32" s="5">
        <f t="shared" ca="1" si="7"/>
        <v>0</v>
      </c>
      <c r="S32" s="5">
        <f t="shared" ca="1" si="8"/>
        <v>0</v>
      </c>
      <c r="T32" s="5" t="str">
        <f t="shared" ca="1" si="9"/>
        <v/>
      </c>
      <c r="U32" s="5" t="str">
        <f t="shared" ca="1" si="10"/>
        <v/>
      </c>
      <c r="V32" s="5" t="str">
        <f t="shared" ca="1" si="11"/>
        <v/>
      </c>
      <c r="W32" s="5" t="str">
        <f t="shared" ca="1" si="12"/>
        <v/>
      </c>
      <c r="X32" s="173">
        <f t="shared" ca="1" si="13"/>
        <v>0</v>
      </c>
      <c r="Y32" s="174">
        <f t="shared" ca="1" si="14"/>
        <v>0</v>
      </c>
      <c r="Z32" s="3">
        <f t="shared" ca="1" si="15"/>
        <v>1</v>
      </c>
      <c r="AA32" s="3">
        <f t="shared" ca="1" si="16"/>
        <v>1</v>
      </c>
      <c r="AB32" s="3">
        <f t="shared" ca="1" si="17"/>
        <v>1</v>
      </c>
      <c r="AC32" s="3">
        <f t="shared" ca="1" si="18"/>
        <v>1</v>
      </c>
      <c r="AD32" s="3">
        <f t="shared" ca="1" si="19"/>
        <v>1</v>
      </c>
      <c r="AE32" s="3">
        <f t="shared" ca="1" si="20"/>
        <v>1</v>
      </c>
      <c r="AF32" s="3">
        <f t="shared" ca="1" si="21"/>
        <v>0</v>
      </c>
      <c r="AG32" s="3">
        <f t="shared" ca="1" si="22"/>
        <v>0</v>
      </c>
      <c r="AH32" s="3">
        <f t="shared" ca="1" si="23"/>
        <v>0</v>
      </c>
      <c r="AI32" s="3">
        <f t="shared" ca="1" si="24"/>
        <v>0</v>
      </c>
      <c r="AJ32" s="3">
        <f t="shared" ca="1" si="25"/>
        <v>6</v>
      </c>
      <c r="AK32" s="166"/>
      <c r="AL32" s="166" t="s">
        <v>377</v>
      </c>
      <c r="AM32" s="166" t="s">
        <v>56</v>
      </c>
      <c r="AN32" s="166" t="str">
        <f t="shared" ca="1" si="26"/>
        <v>geen risico</v>
      </c>
    </row>
    <row r="33" spans="2:40">
      <c r="B33" s="4" t="s">
        <v>63</v>
      </c>
      <c r="C33" s="172" t="str">
        <f t="shared" si="2"/>
        <v>Bescherming tegen externe bedreigingen en omgevingsgevaren</v>
      </c>
      <c r="D33" s="4">
        <v>60</v>
      </c>
      <c r="E33" s="4">
        <v>61</v>
      </c>
      <c r="F33" s="4">
        <v>62</v>
      </c>
      <c r="G33" s="4">
        <v>64</v>
      </c>
      <c r="H33" s="4">
        <v>65</v>
      </c>
      <c r="I33" s="4">
        <v>66</v>
      </c>
      <c r="J33" s="4"/>
      <c r="K33" s="4"/>
      <c r="L33" s="4"/>
      <c r="M33" s="4"/>
      <c r="N33" s="5">
        <f t="shared" ca="1" si="3"/>
        <v>0</v>
      </c>
      <c r="O33" s="5">
        <f t="shared" ca="1" si="4"/>
        <v>0</v>
      </c>
      <c r="P33" s="5">
        <f t="shared" ca="1" si="5"/>
        <v>0</v>
      </c>
      <c r="Q33" s="5">
        <f t="shared" ca="1" si="6"/>
        <v>0</v>
      </c>
      <c r="R33" s="5">
        <f t="shared" ca="1" si="7"/>
        <v>0</v>
      </c>
      <c r="S33" s="5">
        <f t="shared" ca="1" si="8"/>
        <v>0</v>
      </c>
      <c r="T33" s="5" t="str">
        <f t="shared" ca="1" si="9"/>
        <v/>
      </c>
      <c r="U33" s="5" t="str">
        <f t="shared" ca="1" si="10"/>
        <v/>
      </c>
      <c r="V33" s="5" t="str">
        <f t="shared" ca="1" si="11"/>
        <v/>
      </c>
      <c r="W33" s="5" t="str">
        <f t="shared" ca="1" si="12"/>
        <v/>
      </c>
      <c r="X33" s="173">
        <f t="shared" ca="1" si="13"/>
        <v>0</v>
      </c>
      <c r="Y33" s="174">
        <f t="shared" ca="1" si="14"/>
        <v>0</v>
      </c>
      <c r="Z33" s="3">
        <f t="shared" ca="1" si="15"/>
        <v>1</v>
      </c>
      <c r="AA33" s="3">
        <f t="shared" ca="1" si="16"/>
        <v>1</v>
      </c>
      <c r="AB33" s="3">
        <f t="shared" ca="1" si="17"/>
        <v>1</v>
      </c>
      <c r="AC33" s="3">
        <f t="shared" ca="1" si="18"/>
        <v>1</v>
      </c>
      <c r="AD33" s="3">
        <f t="shared" ca="1" si="19"/>
        <v>1</v>
      </c>
      <c r="AE33" s="3">
        <f t="shared" ca="1" si="20"/>
        <v>1</v>
      </c>
      <c r="AF33" s="3">
        <f t="shared" ca="1" si="21"/>
        <v>0</v>
      </c>
      <c r="AG33" s="3">
        <f t="shared" ca="1" si="22"/>
        <v>0</v>
      </c>
      <c r="AH33" s="3">
        <f t="shared" ca="1" si="23"/>
        <v>0</v>
      </c>
      <c r="AI33" s="3">
        <f t="shared" ca="1" si="24"/>
        <v>0</v>
      </c>
      <c r="AJ33" s="3">
        <f t="shared" ca="1" si="25"/>
        <v>6</v>
      </c>
      <c r="AK33" s="166"/>
      <c r="AL33" s="166" t="s">
        <v>378</v>
      </c>
      <c r="AM33" s="166" t="s">
        <v>64</v>
      </c>
      <c r="AN33" s="166" t="str">
        <f t="shared" ca="1" si="26"/>
        <v>geen risico</v>
      </c>
    </row>
    <row r="34" spans="2:40">
      <c r="B34" s="4" t="s">
        <v>57</v>
      </c>
      <c r="C34" s="172" t="str">
        <f t="shared" si="2"/>
        <v>Werken in beveiligde ruimten</v>
      </c>
      <c r="D34" s="4">
        <v>7</v>
      </c>
      <c r="E34" s="4">
        <v>26</v>
      </c>
      <c r="F34" s="4">
        <v>61</v>
      </c>
      <c r="G34" s="4"/>
      <c r="H34" s="4"/>
      <c r="I34" s="4"/>
      <c r="J34" s="4"/>
      <c r="K34" s="4"/>
      <c r="L34" s="4"/>
      <c r="M34" s="4"/>
      <c r="N34" s="5">
        <f t="shared" ca="1" si="3"/>
        <v>0</v>
      </c>
      <c r="O34" s="5">
        <f t="shared" ca="1" si="4"/>
        <v>0</v>
      </c>
      <c r="P34" s="5">
        <f t="shared" ca="1" si="5"/>
        <v>0</v>
      </c>
      <c r="Q34" s="5" t="str">
        <f t="shared" ca="1" si="6"/>
        <v/>
      </c>
      <c r="R34" s="5" t="str">
        <f t="shared" ca="1" si="7"/>
        <v/>
      </c>
      <c r="S34" s="5" t="str">
        <f t="shared" ca="1" si="8"/>
        <v/>
      </c>
      <c r="T34" s="5" t="str">
        <f t="shared" ca="1" si="9"/>
        <v/>
      </c>
      <c r="U34" s="5" t="str">
        <f t="shared" ca="1" si="10"/>
        <v/>
      </c>
      <c r="V34" s="5" t="str">
        <f t="shared" ca="1" si="11"/>
        <v/>
      </c>
      <c r="W34" s="5" t="str">
        <f t="shared" ca="1" si="12"/>
        <v/>
      </c>
      <c r="X34" s="173">
        <f t="shared" ca="1" si="13"/>
        <v>0</v>
      </c>
      <c r="Y34" s="174">
        <f t="shared" ca="1" si="14"/>
        <v>0</v>
      </c>
      <c r="Z34" s="3">
        <f t="shared" ca="1" si="15"/>
        <v>1</v>
      </c>
      <c r="AA34" s="3">
        <f t="shared" ca="1" si="16"/>
        <v>1</v>
      </c>
      <c r="AB34" s="3">
        <f t="shared" ca="1" si="17"/>
        <v>1</v>
      </c>
      <c r="AC34" s="3">
        <f t="shared" ca="1" si="18"/>
        <v>0</v>
      </c>
      <c r="AD34" s="3">
        <f t="shared" ca="1" si="19"/>
        <v>0</v>
      </c>
      <c r="AE34" s="3">
        <f t="shared" ca="1" si="20"/>
        <v>0</v>
      </c>
      <c r="AF34" s="3">
        <f t="shared" ca="1" si="21"/>
        <v>0</v>
      </c>
      <c r="AG34" s="3">
        <f t="shared" ca="1" si="22"/>
        <v>0</v>
      </c>
      <c r="AH34" s="3">
        <f t="shared" ca="1" si="23"/>
        <v>0</v>
      </c>
      <c r="AI34" s="3">
        <f t="shared" ca="1" si="24"/>
        <v>0</v>
      </c>
      <c r="AJ34" s="3">
        <f t="shared" ca="1" si="25"/>
        <v>3</v>
      </c>
      <c r="AK34" s="166"/>
      <c r="AL34" s="166" t="s">
        <v>379</v>
      </c>
      <c r="AM34" s="166" t="s">
        <v>58</v>
      </c>
      <c r="AN34" s="166" t="str">
        <f t="shared" ca="1" si="26"/>
        <v>geen risico</v>
      </c>
    </row>
    <row r="35" spans="2:40">
      <c r="B35" s="4" t="s">
        <v>59</v>
      </c>
      <c r="C35" s="172" t="str">
        <f t="shared" si="2"/>
        <v>Vrij toegankelijke ruimten voor laden en lossen van goederen</v>
      </c>
      <c r="D35" s="4">
        <v>26</v>
      </c>
      <c r="E35" s="4">
        <v>60</v>
      </c>
      <c r="F35" s="4">
        <v>61</v>
      </c>
      <c r="G35" s="4"/>
      <c r="H35" s="4"/>
      <c r="I35" s="4"/>
      <c r="J35" s="4"/>
      <c r="K35" s="4"/>
      <c r="L35" s="4"/>
      <c r="M35" s="4"/>
      <c r="N35" s="5">
        <f t="shared" ca="1" si="3"/>
        <v>0</v>
      </c>
      <c r="O35" s="5">
        <f t="shared" ca="1" si="4"/>
        <v>0</v>
      </c>
      <c r="P35" s="5">
        <f t="shared" ca="1" si="5"/>
        <v>0</v>
      </c>
      <c r="Q35" s="5" t="str">
        <f t="shared" ca="1" si="6"/>
        <v/>
      </c>
      <c r="R35" s="5" t="str">
        <f t="shared" ca="1" si="7"/>
        <v/>
      </c>
      <c r="S35" s="5" t="str">
        <f t="shared" ca="1" si="8"/>
        <v/>
      </c>
      <c r="T35" s="5" t="str">
        <f t="shared" ca="1" si="9"/>
        <v/>
      </c>
      <c r="U35" s="5" t="str">
        <f t="shared" ca="1" si="10"/>
        <v/>
      </c>
      <c r="V35" s="5" t="str">
        <f t="shared" ca="1" si="11"/>
        <v/>
      </c>
      <c r="W35" s="5" t="str">
        <f t="shared" ca="1" si="12"/>
        <v/>
      </c>
      <c r="X35" s="173">
        <f t="shared" ca="1" si="13"/>
        <v>0</v>
      </c>
      <c r="Y35" s="174">
        <f t="shared" ca="1" si="14"/>
        <v>0</v>
      </c>
      <c r="Z35" s="3">
        <f t="shared" ca="1" si="15"/>
        <v>1</v>
      </c>
      <c r="AA35" s="3">
        <f t="shared" ca="1" si="16"/>
        <v>1</v>
      </c>
      <c r="AB35" s="3">
        <f t="shared" ca="1" si="17"/>
        <v>1</v>
      </c>
      <c r="AC35" s="3">
        <f t="shared" ca="1" si="18"/>
        <v>0</v>
      </c>
      <c r="AD35" s="3">
        <f t="shared" ca="1" si="19"/>
        <v>0</v>
      </c>
      <c r="AE35" s="3">
        <f t="shared" ca="1" si="20"/>
        <v>0</v>
      </c>
      <c r="AF35" s="3">
        <f t="shared" ca="1" si="21"/>
        <v>0</v>
      </c>
      <c r="AG35" s="3">
        <f t="shared" ca="1" si="22"/>
        <v>0</v>
      </c>
      <c r="AH35" s="3">
        <f t="shared" ca="1" si="23"/>
        <v>0</v>
      </c>
      <c r="AI35" s="3">
        <f t="shared" ca="1" si="24"/>
        <v>0</v>
      </c>
      <c r="AJ35" s="3">
        <f t="shared" ca="1" si="25"/>
        <v>3</v>
      </c>
      <c r="AK35" s="166"/>
      <c r="AL35" s="166" t="s">
        <v>380</v>
      </c>
      <c r="AM35" s="166" t="s">
        <v>60</v>
      </c>
      <c r="AN35" s="166" t="str">
        <f t="shared" ca="1" si="26"/>
        <v>geen risico</v>
      </c>
    </row>
    <row r="36" spans="2:40">
      <c r="B36" s="4" t="s">
        <v>61</v>
      </c>
      <c r="C36" s="172" t="str">
        <f t="shared" si="2"/>
        <v>Plaatsing en beveiliging van apparatuur</v>
      </c>
      <c r="D36" s="4">
        <v>60</v>
      </c>
      <c r="E36" s="4">
        <v>61</v>
      </c>
      <c r="F36" s="4">
        <v>62</v>
      </c>
      <c r="G36" s="4">
        <v>64</v>
      </c>
      <c r="H36" s="4">
        <v>65</v>
      </c>
      <c r="I36" s="4">
        <v>66</v>
      </c>
      <c r="J36" s="4"/>
      <c r="K36" s="4"/>
      <c r="L36" s="4"/>
      <c r="M36" s="4"/>
      <c r="N36" s="5">
        <f t="shared" ca="1" si="3"/>
        <v>0</v>
      </c>
      <c r="O36" s="5">
        <f t="shared" ca="1" si="4"/>
        <v>0</v>
      </c>
      <c r="P36" s="5">
        <f t="shared" ca="1" si="5"/>
        <v>0</v>
      </c>
      <c r="Q36" s="5">
        <f t="shared" ca="1" si="6"/>
        <v>0</v>
      </c>
      <c r="R36" s="5">
        <f t="shared" ca="1" si="7"/>
        <v>0</v>
      </c>
      <c r="S36" s="5">
        <f t="shared" ca="1" si="8"/>
        <v>0</v>
      </c>
      <c r="T36" s="5" t="str">
        <f t="shared" ca="1" si="9"/>
        <v/>
      </c>
      <c r="U36" s="5" t="str">
        <f t="shared" ca="1" si="10"/>
        <v/>
      </c>
      <c r="V36" s="5" t="str">
        <f t="shared" ca="1" si="11"/>
        <v/>
      </c>
      <c r="W36" s="5" t="str">
        <f t="shared" ca="1" si="12"/>
        <v/>
      </c>
      <c r="X36" s="173">
        <f t="shared" ca="1" si="13"/>
        <v>0</v>
      </c>
      <c r="Y36" s="174">
        <f t="shared" ca="1" si="14"/>
        <v>0</v>
      </c>
      <c r="Z36" s="3">
        <f t="shared" ca="1" si="15"/>
        <v>1</v>
      </c>
      <c r="AA36" s="3">
        <f t="shared" ca="1" si="16"/>
        <v>1</v>
      </c>
      <c r="AB36" s="3">
        <f t="shared" ca="1" si="17"/>
        <v>1</v>
      </c>
      <c r="AC36" s="3">
        <f t="shared" ca="1" si="18"/>
        <v>1</v>
      </c>
      <c r="AD36" s="3">
        <f t="shared" ca="1" si="19"/>
        <v>1</v>
      </c>
      <c r="AE36" s="3">
        <f t="shared" ca="1" si="20"/>
        <v>1</v>
      </c>
      <c r="AF36" s="3">
        <f t="shared" ca="1" si="21"/>
        <v>0</v>
      </c>
      <c r="AG36" s="3">
        <f t="shared" ca="1" si="22"/>
        <v>0</v>
      </c>
      <c r="AH36" s="3">
        <f t="shared" ca="1" si="23"/>
        <v>0</v>
      </c>
      <c r="AI36" s="3">
        <f t="shared" ca="1" si="24"/>
        <v>0</v>
      </c>
      <c r="AJ36" s="3">
        <f t="shared" ca="1" si="25"/>
        <v>6</v>
      </c>
      <c r="AK36" s="166"/>
      <c r="AL36" s="166" t="s">
        <v>381</v>
      </c>
      <c r="AM36" s="166" t="s">
        <v>62</v>
      </c>
      <c r="AN36" s="166" t="str">
        <f t="shared" ca="1" si="26"/>
        <v>geen risico</v>
      </c>
    </row>
    <row r="37" spans="2:40">
      <c r="B37" s="4" t="s">
        <v>65</v>
      </c>
      <c r="C37" s="172" t="str">
        <f t="shared" si="2"/>
        <v>Ondersteuningshulpmiddelen</v>
      </c>
      <c r="D37" s="4">
        <v>67</v>
      </c>
      <c r="E37" s="4"/>
      <c r="F37" s="4"/>
      <c r="G37" s="4"/>
      <c r="H37" s="4"/>
      <c r="I37" s="4"/>
      <c r="J37" s="4"/>
      <c r="K37" s="4"/>
      <c r="L37" s="4"/>
      <c r="M37" s="4"/>
      <c r="N37" s="5">
        <f t="shared" ca="1" si="3"/>
        <v>0</v>
      </c>
      <c r="O37" s="5" t="str">
        <f t="shared" ca="1" si="4"/>
        <v/>
      </c>
      <c r="P37" s="5" t="str">
        <f t="shared" ca="1" si="5"/>
        <v/>
      </c>
      <c r="Q37" s="5" t="str">
        <f t="shared" ca="1" si="6"/>
        <v/>
      </c>
      <c r="R37" s="5" t="str">
        <f t="shared" ca="1" si="7"/>
        <v/>
      </c>
      <c r="S37" s="5" t="str">
        <f t="shared" ca="1" si="8"/>
        <v/>
      </c>
      <c r="T37" s="5" t="str">
        <f t="shared" ca="1" si="9"/>
        <v/>
      </c>
      <c r="U37" s="5" t="str">
        <f t="shared" ca="1" si="10"/>
        <v/>
      </c>
      <c r="V37" s="5" t="str">
        <f t="shared" ca="1" si="11"/>
        <v/>
      </c>
      <c r="W37" s="5" t="str">
        <f t="shared" ca="1" si="12"/>
        <v/>
      </c>
      <c r="X37" s="173">
        <f t="shared" ca="1" si="13"/>
        <v>0</v>
      </c>
      <c r="Y37" s="174">
        <f t="shared" ca="1" si="14"/>
        <v>0</v>
      </c>
      <c r="Z37" s="3">
        <f t="shared" ca="1" si="15"/>
        <v>1</v>
      </c>
      <c r="AA37" s="3">
        <f t="shared" ca="1" si="16"/>
        <v>0</v>
      </c>
      <c r="AB37" s="3">
        <f t="shared" ca="1" si="17"/>
        <v>0</v>
      </c>
      <c r="AC37" s="3">
        <f t="shared" ca="1" si="18"/>
        <v>0</v>
      </c>
      <c r="AD37" s="3">
        <f t="shared" ca="1" si="19"/>
        <v>0</v>
      </c>
      <c r="AE37" s="3">
        <f t="shared" ca="1" si="20"/>
        <v>0</v>
      </c>
      <c r="AF37" s="3">
        <f t="shared" ca="1" si="21"/>
        <v>0</v>
      </c>
      <c r="AG37" s="3">
        <f t="shared" ca="1" si="22"/>
        <v>0</v>
      </c>
      <c r="AH37" s="3">
        <f t="shared" ca="1" si="23"/>
        <v>0</v>
      </c>
      <c r="AI37" s="3">
        <f t="shared" ca="1" si="24"/>
        <v>0</v>
      </c>
      <c r="AJ37" s="3">
        <f t="shared" ca="1" si="25"/>
        <v>1</v>
      </c>
      <c r="AK37" s="166"/>
      <c r="AL37" s="166" t="s">
        <v>382</v>
      </c>
      <c r="AM37" s="166" t="s">
        <v>66</v>
      </c>
      <c r="AN37" s="166" t="str">
        <f t="shared" ca="1" si="26"/>
        <v>geen risico</v>
      </c>
    </row>
    <row r="38" spans="2:40">
      <c r="B38" s="4" t="s">
        <v>67</v>
      </c>
      <c r="C38" s="172" t="str">
        <f t="shared" si="2"/>
        <v>Beveiliging van kabels</v>
      </c>
      <c r="D38" s="4">
        <v>68</v>
      </c>
      <c r="E38" s="4">
        <v>69</v>
      </c>
      <c r="F38" s="4">
        <v>70</v>
      </c>
      <c r="G38" s="4"/>
      <c r="H38" s="4"/>
      <c r="I38" s="4"/>
      <c r="J38" s="4"/>
      <c r="K38" s="4"/>
      <c r="L38" s="4"/>
      <c r="M38" s="4"/>
      <c r="N38" s="5">
        <f t="shared" ca="1" si="3"/>
        <v>0</v>
      </c>
      <c r="O38" s="5">
        <f t="shared" ca="1" si="4"/>
        <v>0</v>
      </c>
      <c r="P38" s="5">
        <f t="shared" ca="1" si="5"/>
        <v>0</v>
      </c>
      <c r="Q38" s="5" t="str">
        <f t="shared" ca="1" si="6"/>
        <v/>
      </c>
      <c r="R38" s="5" t="str">
        <f t="shared" ca="1" si="7"/>
        <v/>
      </c>
      <c r="S38" s="5" t="str">
        <f t="shared" ca="1" si="8"/>
        <v/>
      </c>
      <c r="T38" s="5" t="str">
        <f t="shared" ca="1" si="9"/>
        <v/>
      </c>
      <c r="U38" s="5" t="str">
        <f t="shared" ca="1" si="10"/>
        <v/>
      </c>
      <c r="V38" s="5" t="str">
        <f t="shared" ca="1" si="11"/>
        <v/>
      </c>
      <c r="W38" s="5" t="str">
        <f t="shared" ca="1" si="12"/>
        <v/>
      </c>
      <c r="X38" s="173">
        <f t="shared" ca="1" si="13"/>
        <v>0</v>
      </c>
      <c r="Y38" s="174">
        <f t="shared" ca="1" si="14"/>
        <v>0</v>
      </c>
      <c r="Z38" s="3">
        <f t="shared" ca="1" si="15"/>
        <v>1</v>
      </c>
      <c r="AA38" s="3">
        <f t="shared" ca="1" si="16"/>
        <v>1</v>
      </c>
      <c r="AB38" s="3">
        <f t="shared" ca="1" si="17"/>
        <v>1</v>
      </c>
      <c r="AC38" s="3">
        <f t="shared" ca="1" si="18"/>
        <v>0</v>
      </c>
      <c r="AD38" s="3">
        <f t="shared" ca="1" si="19"/>
        <v>0</v>
      </c>
      <c r="AE38" s="3">
        <f t="shared" ca="1" si="20"/>
        <v>0</v>
      </c>
      <c r="AF38" s="3">
        <f t="shared" ca="1" si="21"/>
        <v>0</v>
      </c>
      <c r="AG38" s="3">
        <f t="shared" ca="1" si="22"/>
        <v>0</v>
      </c>
      <c r="AH38" s="3">
        <f t="shared" ca="1" si="23"/>
        <v>0</v>
      </c>
      <c r="AI38" s="3">
        <f t="shared" ca="1" si="24"/>
        <v>0</v>
      </c>
      <c r="AJ38" s="3">
        <f t="shared" ca="1" si="25"/>
        <v>3</v>
      </c>
      <c r="AK38" s="166"/>
      <c r="AL38" s="166" t="s">
        <v>383</v>
      </c>
      <c r="AM38" s="166" t="s">
        <v>68</v>
      </c>
      <c r="AN38" s="166" t="str">
        <f t="shared" ca="1" si="26"/>
        <v>geen risico</v>
      </c>
    </row>
    <row r="39" spans="2:40">
      <c r="B39" s="4" t="s">
        <v>69</v>
      </c>
      <c r="C39" s="172" t="str">
        <f t="shared" si="2"/>
        <v>Onderhoud van apparatuur</v>
      </c>
      <c r="D39" s="4">
        <v>27</v>
      </c>
      <c r="E39" s="4">
        <v>62</v>
      </c>
      <c r="F39" s="4">
        <v>71</v>
      </c>
      <c r="G39" s="4"/>
      <c r="H39" s="4"/>
      <c r="I39" s="4"/>
      <c r="J39" s="4"/>
      <c r="K39" s="4"/>
      <c r="L39" s="4"/>
      <c r="M39" s="4"/>
      <c r="N39" s="5">
        <f t="shared" ca="1" si="3"/>
        <v>0</v>
      </c>
      <c r="O39" s="5">
        <f t="shared" ca="1" si="4"/>
        <v>0</v>
      </c>
      <c r="P39" s="5">
        <f t="shared" ca="1" si="5"/>
        <v>0</v>
      </c>
      <c r="Q39" s="5" t="str">
        <f t="shared" ca="1" si="6"/>
        <v/>
      </c>
      <c r="R39" s="5" t="str">
        <f t="shared" ca="1" si="7"/>
        <v/>
      </c>
      <c r="S39" s="5" t="str">
        <f t="shared" ca="1" si="8"/>
        <v/>
      </c>
      <c r="T39" s="5" t="str">
        <f t="shared" ca="1" si="9"/>
        <v/>
      </c>
      <c r="U39" s="5" t="str">
        <f t="shared" ca="1" si="10"/>
        <v/>
      </c>
      <c r="V39" s="5" t="str">
        <f t="shared" ca="1" si="11"/>
        <v/>
      </c>
      <c r="W39" s="5" t="str">
        <f t="shared" ca="1" si="12"/>
        <v/>
      </c>
      <c r="X39" s="173">
        <f t="shared" ca="1" si="13"/>
        <v>0</v>
      </c>
      <c r="Y39" s="174">
        <f t="shared" ca="1" si="14"/>
        <v>0</v>
      </c>
      <c r="Z39" s="3">
        <f t="shared" ca="1" si="15"/>
        <v>1</v>
      </c>
      <c r="AA39" s="3">
        <f t="shared" ca="1" si="16"/>
        <v>1</v>
      </c>
      <c r="AB39" s="3">
        <f t="shared" ca="1" si="17"/>
        <v>1</v>
      </c>
      <c r="AC39" s="3">
        <f t="shared" ca="1" si="18"/>
        <v>0</v>
      </c>
      <c r="AD39" s="3">
        <f t="shared" ca="1" si="19"/>
        <v>0</v>
      </c>
      <c r="AE39" s="3">
        <f t="shared" ca="1" si="20"/>
        <v>0</v>
      </c>
      <c r="AF39" s="3">
        <f t="shared" ca="1" si="21"/>
        <v>0</v>
      </c>
      <c r="AG39" s="3">
        <f t="shared" ca="1" si="22"/>
        <v>0</v>
      </c>
      <c r="AH39" s="3">
        <f t="shared" ca="1" si="23"/>
        <v>0</v>
      </c>
      <c r="AI39" s="3">
        <f t="shared" ca="1" si="24"/>
        <v>0</v>
      </c>
      <c r="AJ39" s="3">
        <f t="shared" ca="1" si="25"/>
        <v>3</v>
      </c>
      <c r="AK39" s="166"/>
      <c r="AL39" s="166" t="s">
        <v>384</v>
      </c>
      <c r="AM39" s="166" t="s">
        <v>70</v>
      </c>
      <c r="AN39" s="166" t="str">
        <f t="shared" ca="1" si="26"/>
        <v>geen risico</v>
      </c>
    </row>
    <row r="40" spans="2:40">
      <c r="B40" s="4" t="s">
        <v>71</v>
      </c>
      <c r="C40" s="172" t="str">
        <f t="shared" si="2"/>
        <v>Beveiliging van apparatuur buiten de locatie</v>
      </c>
      <c r="D40" s="4">
        <v>26</v>
      </c>
      <c r="E40" s="4">
        <v>27</v>
      </c>
      <c r="F40" s="4">
        <v>61</v>
      </c>
      <c r="G40" s="4">
        <v>62</v>
      </c>
      <c r="H40" s="4">
        <v>69</v>
      </c>
      <c r="I40" s="4"/>
      <c r="J40" s="4"/>
      <c r="K40" s="4"/>
      <c r="L40" s="4"/>
      <c r="M40" s="4"/>
      <c r="N40" s="5">
        <f t="shared" ca="1" si="3"/>
        <v>0</v>
      </c>
      <c r="O40" s="5">
        <f t="shared" ca="1" si="4"/>
        <v>0</v>
      </c>
      <c r="P40" s="5">
        <f t="shared" ca="1" si="5"/>
        <v>0</v>
      </c>
      <c r="Q40" s="5">
        <f t="shared" ca="1" si="6"/>
        <v>0</v>
      </c>
      <c r="R40" s="5">
        <f t="shared" ca="1" si="7"/>
        <v>0</v>
      </c>
      <c r="S40" s="5" t="str">
        <f t="shared" ca="1" si="8"/>
        <v/>
      </c>
      <c r="T40" s="5" t="str">
        <f t="shared" ca="1" si="9"/>
        <v/>
      </c>
      <c r="U40" s="5" t="str">
        <f t="shared" ca="1" si="10"/>
        <v/>
      </c>
      <c r="V40" s="5" t="str">
        <f t="shared" ca="1" si="11"/>
        <v/>
      </c>
      <c r="W40" s="5" t="str">
        <f t="shared" ca="1" si="12"/>
        <v/>
      </c>
      <c r="X40" s="173">
        <f t="shared" ca="1" si="13"/>
        <v>0</v>
      </c>
      <c r="Y40" s="174">
        <f t="shared" ca="1" si="14"/>
        <v>0</v>
      </c>
      <c r="Z40" s="3">
        <f t="shared" ca="1" si="15"/>
        <v>1</v>
      </c>
      <c r="AA40" s="3">
        <f t="shared" ca="1" si="16"/>
        <v>1</v>
      </c>
      <c r="AB40" s="3">
        <f t="shared" ca="1" si="17"/>
        <v>1</v>
      </c>
      <c r="AC40" s="3">
        <f t="shared" ca="1" si="18"/>
        <v>1</v>
      </c>
      <c r="AD40" s="3">
        <f t="shared" ca="1" si="19"/>
        <v>1</v>
      </c>
      <c r="AE40" s="3">
        <f t="shared" ca="1" si="20"/>
        <v>0</v>
      </c>
      <c r="AF40" s="3">
        <f t="shared" ca="1" si="21"/>
        <v>0</v>
      </c>
      <c r="AG40" s="3">
        <f t="shared" ca="1" si="22"/>
        <v>0</v>
      </c>
      <c r="AH40" s="3">
        <f t="shared" ca="1" si="23"/>
        <v>0</v>
      </c>
      <c r="AI40" s="3">
        <f t="shared" ca="1" si="24"/>
        <v>0</v>
      </c>
      <c r="AJ40" s="3">
        <f t="shared" ca="1" si="25"/>
        <v>5</v>
      </c>
      <c r="AK40" s="166"/>
      <c r="AL40" s="166" t="s">
        <v>385</v>
      </c>
      <c r="AM40" s="166" t="s">
        <v>72</v>
      </c>
      <c r="AN40" s="166" t="str">
        <f t="shared" ca="1" si="26"/>
        <v>geen risico</v>
      </c>
    </row>
    <row r="41" spans="2:40">
      <c r="B41" s="4" t="s">
        <v>73</v>
      </c>
      <c r="C41" s="172" t="str">
        <f t="shared" si="2"/>
        <v>Veilig verwijderen en hergebruiken van apparatuur</v>
      </c>
      <c r="D41" s="4">
        <v>25</v>
      </c>
      <c r="E41" s="4">
        <v>27</v>
      </c>
      <c r="F41" s="4">
        <v>62</v>
      </c>
      <c r="G41" s="4"/>
      <c r="H41" s="4"/>
      <c r="I41" s="4"/>
      <c r="J41" s="4"/>
      <c r="K41" s="4"/>
      <c r="L41" s="4"/>
      <c r="M41" s="4"/>
      <c r="N41" s="5">
        <f t="shared" ca="1" si="3"/>
        <v>0</v>
      </c>
      <c r="O41" s="5">
        <f t="shared" ca="1" si="4"/>
        <v>0</v>
      </c>
      <c r="P41" s="5">
        <f t="shared" ca="1" si="5"/>
        <v>0</v>
      </c>
      <c r="Q41" s="5" t="str">
        <f t="shared" ca="1" si="6"/>
        <v/>
      </c>
      <c r="R41" s="5" t="str">
        <f t="shared" ca="1" si="7"/>
        <v/>
      </c>
      <c r="S41" s="5" t="str">
        <f t="shared" ca="1" si="8"/>
        <v/>
      </c>
      <c r="T41" s="5" t="str">
        <f t="shared" ca="1" si="9"/>
        <v/>
      </c>
      <c r="U41" s="5" t="str">
        <f t="shared" ca="1" si="10"/>
        <v/>
      </c>
      <c r="V41" s="5" t="str">
        <f t="shared" ca="1" si="11"/>
        <v/>
      </c>
      <c r="W41" s="5" t="str">
        <f t="shared" ca="1" si="12"/>
        <v/>
      </c>
      <c r="X41" s="173">
        <f t="shared" ca="1" si="13"/>
        <v>0</v>
      </c>
      <c r="Y41" s="174">
        <f t="shared" ca="1" si="14"/>
        <v>0</v>
      </c>
      <c r="Z41" s="3">
        <f t="shared" ca="1" si="15"/>
        <v>1</v>
      </c>
      <c r="AA41" s="3">
        <f t="shared" ca="1" si="16"/>
        <v>1</v>
      </c>
      <c r="AB41" s="3">
        <f t="shared" ca="1" si="17"/>
        <v>1</v>
      </c>
      <c r="AC41" s="3">
        <f t="shared" ca="1" si="18"/>
        <v>0</v>
      </c>
      <c r="AD41" s="3">
        <f t="shared" ca="1" si="19"/>
        <v>0</v>
      </c>
      <c r="AE41" s="3">
        <f t="shared" ca="1" si="20"/>
        <v>0</v>
      </c>
      <c r="AF41" s="3">
        <f t="shared" ca="1" si="21"/>
        <v>0</v>
      </c>
      <c r="AG41" s="3">
        <f t="shared" ca="1" si="22"/>
        <v>0</v>
      </c>
      <c r="AH41" s="3">
        <f t="shared" ca="1" si="23"/>
        <v>0</v>
      </c>
      <c r="AI41" s="3">
        <f t="shared" ca="1" si="24"/>
        <v>0</v>
      </c>
      <c r="AJ41" s="3">
        <f t="shared" ca="1" si="25"/>
        <v>3</v>
      </c>
      <c r="AK41" s="166"/>
      <c r="AL41" s="166" t="s">
        <v>386</v>
      </c>
      <c r="AM41" s="166" t="s">
        <v>74</v>
      </c>
      <c r="AN41" s="166" t="str">
        <f t="shared" ca="1" si="26"/>
        <v>geen risico</v>
      </c>
    </row>
    <row r="42" spans="2:40">
      <c r="B42" s="4" t="s">
        <v>77</v>
      </c>
      <c r="C42" s="172" t="str">
        <f t="shared" si="2"/>
        <v>Verwijdering van bedrijfseigendommen</v>
      </c>
      <c r="D42" s="4">
        <v>21</v>
      </c>
      <c r="E42" s="4"/>
      <c r="F42" s="4"/>
      <c r="G42" s="4"/>
      <c r="H42" s="4"/>
      <c r="I42" s="4"/>
      <c r="J42" s="4"/>
      <c r="K42" s="4"/>
      <c r="L42" s="4"/>
      <c r="M42" s="4"/>
      <c r="N42" s="5">
        <f t="shared" ca="1" si="3"/>
        <v>0</v>
      </c>
      <c r="O42" s="5" t="str">
        <f t="shared" ca="1" si="4"/>
        <v/>
      </c>
      <c r="P42" s="5" t="str">
        <f t="shared" ca="1" si="5"/>
        <v/>
      </c>
      <c r="Q42" s="5" t="str">
        <f t="shared" ca="1" si="6"/>
        <v/>
      </c>
      <c r="R42" s="5" t="str">
        <f t="shared" ca="1" si="7"/>
        <v/>
      </c>
      <c r="S42" s="5" t="str">
        <f t="shared" ca="1" si="8"/>
        <v/>
      </c>
      <c r="T42" s="5" t="str">
        <f t="shared" ca="1" si="9"/>
        <v/>
      </c>
      <c r="U42" s="5" t="str">
        <f t="shared" ca="1" si="10"/>
        <v/>
      </c>
      <c r="V42" s="5" t="str">
        <f t="shared" ca="1" si="11"/>
        <v/>
      </c>
      <c r="W42" s="5" t="str">
        <f t="shared" ca="1" si="12"/>
        <v/>
      </c>
      <c r="X42" s="173">
        <f t="shared" ca="1" si="13"/>
        <v>0</v>
      </c>
      <c r="Y42" s="174">
        <f t="shared" ca="1" si="14"/>
        <v>0</v>
      </c>
      <c r="Z42" s="3">
        <f t="shared" ca="1" si="15"/>
        <v>1</v>
      </c>
      <c r="AA42" s="3">
        <f t="shared" ca="1" si="16"/>
        <v>0</v>
      </c>
      <c r="AB42" s="3">
        <f t="shared" ca="1" si="17"/>
        <v>0</v>
      </c>
      <c r="AC42" s="3">
        <f t="shared" ca="1" si="18"/>
        <v>0</v>
      </c>
      <c r="AD42" s="3">
        <f t="shared" ca="1" si="19"/>
        <v>0</v>
      </c>
      <c r="AE42" s="3">
        <f t="shared" ca="1" si="20"/>
        <v>0</v>
      </c>
      <c r="AF42" s="3">
        <f t="shared" ca="1" si="21"/>
        <v>0</v>
      </c>
      <c r="AG42" s="3">
        <f t="shared" ca="1" si="22"/>
        <v>0</v>
      </c>
      <c r="AH42" s="3">
        <f t="shared" ca="1" si="23"/>
        <v>0</v>
      </c>
      <c r="AI42" s="3">
        <f t="shared" ca="1" si="24"/>
        <v>0</v>
      </c>
      <c r="AJ42" s="3">
        <f t="shared" ca="1" si="25"/>
        <v>1</v>
      </c>
      <c r="AK42" s="166"/>
      <c r="AL42" s="166" t="s">
        <v>387</v>
      </c>
      <c r="AM42" s="166" t="s">
        <v>78</v>
      </c>
      <c r="AN42" s="166" t="str">
        <f t="shared" ca="1" si="26"/>
        <v>geen risico</v>
      </c>
    </row>
    <row r="43" spans="2:40">
      <c r="B43" s="4" t="s">
        <v>79</v>
      </c>
      <c r="C43" s="172" t="str">
        <f t="shared" si="2"/>
        <v>Gedocumenteerde bedieningsprocedures</v>
      </c>
      <c r="D43" s="4">
        <v>1</v>
      </c>
      <c r="E43" s="4"/>
      <c r="F43" s="4"/>
      <c r="G43" s="4"/>
      <c r="H43" s="4"/>
      <c r="I43" s="4"/>
      <c r="J43" s="4"/>
      <c r="K43" s="4"/>
      <c r="L43" s="4"/>
      <c r="M43" s="4"/>
      <c r="N43" s="5">
        <f t="shared" ca="1" si="3"/>
        <v>0</v>
      </c>
      <c r="O43" s="5" t="str">
        <f t="shared" ca="1" si="4"/>
        <v/>
      </c>
      <c r="P43" s="5" t="str">
        <f t="shared" ca="1" si="5"/>
        <v/>
      </c>
      <c r="Q43" s="5" t="str">
        <f t="shared" ca="1" si="6"/>
        <v/>
      </c>
      <c r="R43" s="5" t="str">
        <f t="shared" ca="1" si="7"/>
        <v/>
      </c>
      <c r="S43" s="5" t="str">
        <f t="shared" ca="1" si="8"/>
        <v/>
      </c>
      <c r="T43" s="5" t="str">
        <f t="shared" ca="1" si="9"/>
        <v/>
      </c>
      <c r="U43" s="5" t="str">
        <f t="shared" ca="1" si="10"/>
        <v/>
      </c>
      <c r="V43" s="5" t="str">
        <f t="shared" ca="1" si="11"/>
        <v/>
      </c>
      <c r="W43" s="5" t="str">
        <f t="shared" ca="1" si="12"/>
        <v/>
      </c>
      <c r="X43" s="173">
        <f t="shared" ca="1" si="13"/>
        <v>0</v>
      </c>
      <c r="Y43" s="174">
        <f t="shared" ca="1" si="14"/>
        <v>0</v>
      </c>
      <c r="Z43" s="3">
        <f t="shared" ca="1" si="15"/>
        <v>1</v>
      </c>
      <c r="AA43" s="3">
        <f t="shared" ca="1" si="16"/>
        <v>0</v>
      </c>
      <c r="AB43" s="3">
        <f t="shared" ca="1" si="17"/>
        <v>0</v>
      </c>
      <c r="AC43" s="3">
        <f t="shared" ca="1" si="18"/>
        <v>0</v>
      </c>
      <c r="AD43" s="3">
        <f t="shared" ca="1" si="19"/>
        <v>0</v>
      </c>
      <c r="AE43" s="3">
        <f t="shared" ca="1" si="20"/>
        <v>0</v>
      </c>
      <c r="AF43" s="3">
        <f t="shared" ca="1" si="21"/>
        <v>0</v>
      </c>
      <c r="AG43" s="3">
        <f t="shared" ca="1" si="22"/>
        <v>0</v>
      </c>
      <c r="AH43" s="3">
        <f t="shared" ca="1" si="23"/>
        <v>0</v>
      </c>
      <c r="AI43" s="3">
        <f t="shared" ca="1" si="24"/>
        <v>0</v>
      </c>
      <c r="AJ43" s="3">
        <f t="shared" ca="1" si="25"/>
        <v>1</v>
      </c>
      <c r="AK43" s="166"/>
      <c r="AL43" s="166" t="s">
        <v>388</v>
      </c>
      <c r="AM43" s="166" t="s">
        <v>80</v>
      </c>
      <c r="AN43" s="166" t="str">
        <f t="shared" ca="1" si="26"/>
        <v>geen risico</v>
      </c>
    </row>
    <row r="44" spans="2:40">
      <c r="B44" s="4" t="s">
        <v>81</v>
      </c>
      <c r="C44" s="172" t="str">
        <f t="shared" si="2"/>
        <v>Het beheer van wijzigingen</v>
      </c>
      <c r="D44" s="4">
        <v>23</v>
      </c>
      <c r="E44" s="4"/>
      <c r="F44" s="4"/>
      <c r="G44" s="4"/>
      <c r="H44" s="4"/>
      <c r="I44" s="4"/>
      <c r="J44" s="4"/>
      <c r="K44" s="4"/>
      <c r="L44" s="4"/>
      <c r="M44" s="4"/>
      <c r="N44" s="5">
        <f t="shared" ca="1" si="3"/>
        <v>0</v>
      </c>
      <c r="O44" s="5" t="str">
        <f t="shared" ca="1" si="4"/>
        <v/>
      </c>
      <c r="P44" s="5" t="str">
        <f t="shared" ca="1" si="5"/>
        <v/>
      </c>
      <c r="Q44" s="5" t="str">
        <f t="shared" ca="1" si="6"/>
        <v/>
      </c>
      <c r="R44" s="5" t="str">
        <f t="shared" ca="1" si="7"/>
        <v/>
      </c>
      <c r="S44" s="5" t="str">
        <f t="shared" ca="1" si="8"/>
        <v/>
      </c>
      <c r="T44" s="5" t="str">
        <f t="shared" ca="1" si="9"/>
        <v/>
      </c>
      <c r="U44" s="5" t="str">
        <f t="shared" ca="1" si="10"/>
        <v/>
      </c>
      <c r="V44" s="5" t="str">
        <f t="shared" ca="1" si="11"/>
        <v/>
      </c>
      <c r="W44" s="5" t="str">
        <f t="shared" ca="1" si="12"/>
        <v/>
      </c>
      <c r="X44" s="173">
        <f t="shared" ca="1" si="13"/>
        <v>0</v>
      </c>
      <c r="Y44" s="174">
        <f t="shared" ca="1" si="14"/>
        <v>0</v>
      </c>
      <c r="Z44" s="3">
        <f t="shared" ca="1" si="15"/>
        <v>1</v>
      </c>
      <c r="AA44" s="3">
        <f t="shared" ca="1" si="16"/>
        <v>0</v>
      </c>
      <c r="AB44" s="3">
        <f t="shared" ca="1" si="17"/>
        <v>0</v>
      </c>
      <c r="AC44" s="3">
        <f t="shared" ca="1" si="18"/>
        <v>0</v>
      </c>
      <c r="AD44" s="3">
        <f t="shared" ca="1" si="19"/>
        <v>0</v>
      </c>
      <c r="AE44" s="3">
        <f t="shared" ca="1" si="20"/>
        <v>0</v>
      </c>
      <c r="AF44" s="3">
        <f t="shared" ca="1" si="21"/>
        <v>0</v>
      </c>
      <c r="AG44" s="3">
        <f t="shared" ca="1" si="22"/>
        <v>0</v>
      </c>
      <c r="AH44" s="3">
        <f t="shared" ca="1" si="23"/>
        <v>0</v>
      </c>
      <c r="AI44" s="3">
        <f t="shared" ca="1" si="24"/>
        <v>0</v>
      </c>
      <c r="AJ44" s="3">
        <f t="shared" ca="1" si="25"/>
        <v>1</v>
      </c>
      <c r="AK44" s="166"/>
      <c r="AL44" s="166" t="s">
        <v>389</v>
      </c>
      <c r="AM44" s="166" t="s">
        <v>82</v>
      </c>
      <c r="AN44" s="166" t="str">
        <f t="shared" ca="1" si="26"/>
        <v>geen risico</v>
      </c>
    </row>
    <row r="45" spans="2:40">
      <c r="B45" s="4" t="s">
        <v>85</v>
      </c>
      <c r="C45" s="172" t="str">
        <f t="shared" si="2"/>
        <v>Functiescheiding</v>
      </c>
      <c r="D45" s="4">
        <v>14</v>
      </c>
      <c r="E45" s="4">
        <v>19</v>
      </c>
      <c r="F45" s="4"/>
      <c r="G45" s="4"/>
      <c r="H45" s="4"/>
      <c r="I45" s="4"/>
      <c r="J45" s="4"/>
      <c r="K45" s="4"/>
      <c r="L45" s="4"/>
      <c r="M45" s="4"/>
      <c r="N45" s="5">
        <f t="shared" ca="1" si="3"/>
        <v>0</v>
      </c>
      <c r="O45" s="5">
        <f t="shared" ca="1" si="4"/>
        <v>0</v>
      </c>
      <c r="P45" s="5" t="str">
        <f t="shared" ca="1" si="5"/>
        <v/>
      </c>
      <c r="Q45" s="5" t="str">
        <f t="shared" ca="1" si="6"/>
        <v/>
      </c>
      <c r="R45" s="5" t="str">
        <f t="shared" ca="1" si="7"/>
        <v/>
      </c>
      <c r="S45" s="5" t="str">
        <f t="shared" ca="1" si="8"/>
        <v/>
      </c>
      <c r="T45" s="5" t="str">
        <f t="shared" ca="1" si="9"/>
        <v/>
      </c>
      <c r="U45" s="5" t="str">
        <f t="shared" ca="1" si="10"/>
        <v/>
      </c>
      <c r="V45" s="5" t="str">
        <f t="shared" ca="1" si="11"/>
        <v/>
      </c>
      <c r="W45" s="5" t="str">
        <f t="shared" ca="1" si="12"/>
        <v/>
      </c>
      <c r="X45" s="173">
        <f t="shared" ca="1" si="13"/>
        <v>0</v>
      </c>
      <c r="Y45" s="174">
        <f t="shared" ca="1" si="14"/>
        <v>0</v>
      </c>
      <c r="Z45" s="3">
        <f t="shared" ca="1" si="15"/>
        <v>1</v>
      </c>
      <c r="AA45" s="3">
        <f t="shared" ca="1" si="16"/>
        <v>1</v>
      </c>
      <c r="AB45" s="3">
        <f t="shared" ca="1" si="17"/>
        <v>0</v>
      </c>
      <c r="AC45" s="3">
        <f t="shared" ca="1" si="18"/>
        <v>0</v>
      </c>
      <c r="AD45" s="3">
        <f t="shared" ca="1" si="19"/>
        <v>0</v>
      </c>
      <c r="AE45" s="3">
        <f t="shared" ca="1" si="20"/>
        <v>0</v>
      </c>
      <c r="AF45" s="3">
        <f t="shared" ca="1" si="21"/>
        <v>0</v>
      </c>
      <c r="AG45" s="3">
        <f t="shared" ca="1" si="22"/>
        <v>0</v>
      </c>
      <c r="AH45" s="3">
        <f t="shared" ca="1" si="23"/>
        <v>0</v>
      </c>
      <c r="AI45" s="3">
        <f t="shared" ca="1" si="24"/>
        <v>0</v>
      </c>
      <c r="AJ45" s="3">
        <f t="shared" ca="1" si="25"/>
        <v>2</v>
      </c>
      <c r="AK45" s="166"/>
      <c r="AL45" s="166" t="s">
        <v>390</v>
      </c>
      <c r="AM45" s="166" t="s">
        <v>86</v>
      </c>
      <c r="AN45" s="166" t="str">
        <f t="shared" ca="1" si="26"/>
        <v>geen risico</v>
      </c>
    </row>
    <row r="46" spans="2:40">
      <c r="B46" s="4" t="s">
        <v>87</v>
      </c>
      <c r="C46" s="172" t="str">
        <f t="shared" si="2"/>
        <v>Scheiding van voorzieningen voor ontwikkeling, testen en productie</v>
      </c>
      <c r="D46" s="4">
        <v>14</v>
      </c>
      <c r="E46" s="4">
        <v>17</v>
      </c>
      <c r="F46" s="4">
        <v>23</v>
      </c>
      <c r="G46" s="4">
        <v>24</v>
      </c>
      <c r="H46" s="4">
        <v>37</v>
      </c>
      <c r="I46" s="4"/>
      <c r="J46" s="4"/>
      <c r="K46" s="4"/>
      <c r="L46" s="4"/>
      <c r="M46" s="4"/>
      <c r="N46" s="5">
        <f t="shared" ca="1" si="3"/>
        <v>0</v>
      </c>
      <c r="O46" s="5">
        <f t="shared" ca="1" si="4"/>
        <v>0</v>
      </c>
      <c r="P46" s="5">
        <f t="shared" ca="1" si="5"/>
        <v>0</v>
      </c>
      <c r="Q46" s="5">
        <f t="shared" ca="1" si="6"/>
        <v>0</v>
      </c>
      <c r="R46" s="5">
        <f t="shared" ca="1" si="7"/>
        <v>0</v>
      </c>
      <c r="S46" s="5" t="str">
        <f t="shared" ca="1" si="8"/>
        <v/>
      </c>
      <c r="T46" s="5" t="str">
        <f t="shared" ca="1" si="9"/>
        <v/>
      </c>
      <c r="U46" s="5" t="str">
        <f t="shared" ca="1" si="10"/>
        <v/>
      </c>
      <c r="V46" s="5" t="str">
        <f t="shared" ca="1" si="11"/>
        <v/>
      </c>
      <c r="W46" s="5" t="str">
        <f t="shared" ca="1" si="12"/>
        <v/>
      </c>
      <c r="X46" s="173">
        <f t="shared" ca="1" si="13"/>
        <v>0</v>
      </c>
      <c r="Y46" s="174">
        <f t="shared" ca="1" si="14"/>
        <v>0</v>
      </c>
      <c r="Z46" s="3">
        <f t="shared" ca="1" si="15"/>
        <v>1</v>
      </c>
      <c r="AA46" s="3">
        <f t="shared" ca="1" si="16"/>
        <v>1</v>
      </c>
      <c r="AB46" s="3">
        <f t="shared" ca="1" si="17"/>
        <v>1</v>
      </c>
      <c r="AC46" s="3">
        <f t="shared" ca="1" si="18"/>
        <v>1</v>
      </c>
      <c r="AD46" s="3">
        <f t="shared" ca="1" si="19"/>
        <v>1</v>
      </c>
      <c r="AE46" s="3">
        <f t="shared" ca="1" si="20"/>
        <v>0</v>
      </c>
      <c r="AF46" s="3">
        <f t="shared" ca="1" si="21"/>
        <v>0</v>
      </c>
      <c r="AG46" s="3">
        <f t="shared" ca="1" si="22"/>
        <v>0</v>
      </c>
      <c r="AH46" s="3">
        <f t="shared" ca="1" si="23"/>
        <v>0</v>
      </c>
      <c r="AI46" s="3">
        <f t="shared" ca="1" si="24"/>
        <v>0</v>
      </c>
      <c r="AJ46" s="3">
        <f t="shared" ca="1" si="25"/>
        <v>5</v>
      </c>
      <c r="AK46" s="166"/>
      <c r="AL46" s="166" t="s">
        <v>391</v>
      </c>
      <c r="AM46" s="166" t="s">
        <v>88</v>
      </c>
      <c r="AN46" s="166" t="str">
        <f t="shared" ca="1" si="26"/>
        <v>geen risico</v>
      </c>
    </row>
    <row r="47" spans="2:40">
      <c r="B47" s="4" t="s">
        <v>23</v>
      </c>
      <c r="C47" s="172" t="str">
        <f t="shared" si="2"/>
        <v>Dienstverlening</v>
      </c>
      <c r="D47" s="4">
        <v>8</v>
      </c>
      <c r="E47" s="4">
        <v>26</v>
      </c>
      <c r="F47" s="4"/>
      <c r="G47" s="4"/>
      <c r="H47" s="4"/>
      <c r="I47" s="4"/>
      <c r="J47" s="4"/>
      <c r="K47" s="4"/>
      <c r="L47" s="4"/>
      <c r="M47" s="4"/>
      <c r="N47" s="5">
        <f t="shared" ca="1" si="3"/>
        <v>0</v>
      </c>
      <c r="O47" s="5">
        <f t="shared" ca="1" si="4"/>
        <v>0</v>
      </c>
      <c r="P47" s="5" t="str">
        <f t="shared" ca="1" si="5"/>
        <v/>
      </c>
      <c r="Q47" s="5" t="str">
        <f t="shared" ca="1" si="6"/>
        <v/>
      </c>
      <c r="R47" s="5" t="str">
        <f t="shared" ca="1" si="7"/>
        <v/>
      </c>
      <c r="S47" s="5" t="str">
        <f t="shared" ca="1" si="8"/>
        <v/>
      </c>
      <c r="T47" s="5" t="str">
        <f t="shared" ca="1" si="9"/>
        <v/>
      </c>
      <c r="U47" s="5" t="str">
        <f t="shared" ca="1" si="10"/>
        <v/>
      </c>
      <c r="V47" s="5" t="str">
        <f t="shared" ca="1" si="11"/>
        <v/>
      </c>
      <c r="W47" s="5" t="str">
        <f t="shared" ca="1" si="12"/>
        <v/>
      </c>
      <c r="X47" s="173">
        <f t="shared" ca="1" si="13"/>
        <v>0</v>
      </c>
      <c r="Y47" s="174">
        <f t="shared" ca="1" si="14"/>
        <v>0</v>
      </c>
      <c r="Z47" s="3">
        <f t="shared" ca="1" si="15"/>
        <v>1</v>
      </c>
      <c r="AA47" s="3">
        <f t="shared" ca="1" si="16"/>
        <v>1</v>
      </c>
      <c r="AB47" s="3">
        <f t="shared" ca="1" si="17"/>
        <v>0</v>
      </c>
      <c r="AC47" s="3">
        <f t="shared" ca="1" si="18"/>
        <v>0</v>
      </c>
      <c r="AD47" s="3">
        <f t="shared" ca="1" si="19"/>
        <v>0</v>
      </c>
      <c r="AE47" s="3">
        <f t="shared" ca="1" si="20"/>
        <v>0</v>
      </c>
      <c r="AF47" s="3">
        <f t="shared" ca="1" si="21"/>
        <v>0</v>
      </c>
      <c r="AG47" s="3">
        <f t="shared" ca="1" si="22"/>
        <v>0</v>
      </c>
      <c r="AH47" s="3">
        <f t="shared" ca="1" si="23"/>
        <v>0</v>
      </c>
      <c r="AI47" s="3">
        <f t="shared" ca="1" si="24"/>
        <v>0</v>
      </c>
      <c r="AJ47" s="3">
        <f t="shared" ca="1" si="25"/>
        <v>2</v>
      </c>
      <c r="AK47" s="166"/>
      <c r="AL47" s="166" t="s">
        <v>392</v>
      </c>
      <c r="AM47" s="166" t="s">
        <v>24</v>
      </c>
      <c r="AN47" s="166" t="str">
        <f t="shared" ca="1" si="26"/>
        <v>geen risico</v>
      </c>
    </row>
    <row r="48" spans="2:40">
      <c r="B48" s="4" t="s">
        <v>263</v>
      </c>
      <c r="C48" s="172" t="str">
        <f t="shared" si="2"/>
        <v>Bewaken en beoordeling van de dienstlening door externe partijen</v>
      </c>
      <c r="D48" s="4">
        <v>1</v>
      </c>
      <c r="E48" s="4">
        <v>7</v>
      </c>
      <c r="F48" s="4">
        <v>8</v>
      </c>
      <c r="G48" s="4">
        <v>15</v>
      </c>
      <c r="H48" s="4">
        <v>41</v>
      </c>
      <c r="I48" s="4"/>
      <c r="J48" s="4"/>
      <c r="K48" s="4"/>
      <c r="L48" s="4"/>
      <c r="M48" s="4"/>
      <c r="N48" s="5">
        <f t="shared" ca="1" si="3"/>
        <v>0</v>
      </c>
      <c r="O48" s="5">
        <f t="shared" ca="1" si="4"/>
        <v>0</v>
      </c>
      <c r="P48" s="5">
        <f t="shared" ca="1" si="5"/>
        <v>0</v>
      </c>
      <c r="Q48" s="5">
        <f t="shared" ca="1" si="6"/>
        <v>0</v>
      </c>
      <c r="R48" s="5">
        <f t="shared" ca="1" si="7"/>
        <v>0</v>
      </c>
      <c r="S48" s="5" t="str">
        <f t="shared" ca="1" si="8"/>
        <v/>
      </c>
      <c r="T48" s="5" t="str">
        <f t="shared" ca="1" si="9"/>
        <v/>
      </c>
      <c r="U48" s="5" t="str">
        <f t="shared" ca="1" si="10"/>
        <v/>
      </c>
      <c r="V48" s="5" t="str">
        <f t="shared" ca="1" si="11"/>
        <v/>
      </c>
      <c r="W48" s="5" t="str">
        <f t="shared" ca="1" si="12"/>
        <v/>
      </c>
      <c r="X48" s="173">
        <f t="shared" ca="1" si="13"/>
        <v>0</v>
      </c>
      <c r="Y48" s="174">
        <f t="shared" ca="1" si="14"/>
        <v>0</v>
      </c>
      <c r="Z48" s="3">
        <f t="shared" ca="1" si="15"/>
        <v>1</v>
      </c>
      <c r="AA48" s="3">
        <f t="shared" ca="1" si="16"/>
        <v>1</v>
      </c>
      <c r="AB48" s="3">
        <f t="shared" ca="1" si="17"/>
        <v>1</v>
      </c>
      <c r="AC48" s="3">
        <f t="shared" ca="1" si="18"/>
        <v>1</v>
      </c>
      <c r="AD48" s="3">
        <f t="shared" ca="1" si="19"/>
        <v>1</v>
      </c>
      <c r="AE48" s="3">
        <f t="shared" ca="1" si="20"/>
        <v>0</v>
      </c>
      <c r="AF48" s="3">
        <f t="shared" ca="1" si="21"/>
        <v>0</v>
      </c>
      <c r="AG48" s="3">
        <f t="shared" ca="1" si="22"/>
        <v>0</v>
      </c>
      <c r="AH48" s="3">
        <f t="shared" ca="1" si="23"/>
        <v>0</v>
      </c>
      <c r="AI48" s="3">
        <f t="shared" ca="1" si="24"/>
        <v>0</v>
      </c>
      <c r="AJ48" s="3">
        <f t="shared" ca="1" si="25"/>
        <v>5</v>
      </c>
      <c r="AK48" s="166"/>
      <c r="AL48" s="166" t="s">
        <v>393</v>
      </c>
      <c r="AM48" s="166" t="s">
        <v>264</v>
      </c>
      <c r="AN48" s="166" t="str">
        <f t="shared" ca="1" si="26"/>
        <v>geen risico</v>
      </c>
    </row>
    <row r="49" spans="2:40">
      <c r="B49" s="4" t="s">
        <v>265</v>
      </c>
      <c r="C49" s="172" t="str">
        <f t="shared" si="2"/>
        <v>Beheer van wijzigingen door externe partijen</v>
      </c>
      <c r="D49" s="4">
        <v>1</v>
      </c>
      <c r="E49" s="4">
        <v>7</v>
      </c>
      <c r="F49" s="4">
        <v>8</v>
      </c>
      <c r="G49" s="4">
        <v>23</v>
      </c>
      <c r="H49" s="4">
        <v>74</v>
      </c>
      <c r="I49" s="4"/>
      <c r="J49" s="4"/>
      <c r="K49" s="4"/>
      <c r="L49" s="4"/>
      <c r="M49" s="4"/>
      <c r="N49" s="5">
        <f t="shared" ca="1" si="3"/>
        <v>0</v>
      </c>
      <c r="O49" s="5">
        <f t="shared" ca="1" si="4"/>
        <v>0</v>
      </c>
      <c r="P49" s="5">
        <f t="shared" ca="1" si="5"/>
        <v>0</v>
      </c>
      <c r="Q49" s="5">
        <f t="shared" ca="1" si="6"/>
        <v>0</v>
      </c>
      <c r="R49" s="5">
        <f t="shared" ca="1" si="7"/>
        <v>0</v>
      </c>
      <c r="S49" s="5" t="str">
        <f t="shared" ca="1" si="8"/>
        <v/>
      </c>
      <c r="T49" s="5" t="str">
        <f t="shared" ca="1" si="9"/>
        <v/>
      </c>
      <c r="U49" s="5" t="str">
        <f t="shared" ca="1" si="10"/>
        <v/>
      </c>
      <c r="V49" s="5" t="str">
        <f t="shared" ca="1" si="11"/>
        <v/>
      </c>
      <c r="W49" s="5" t="str">
        <f t="shared" ca="1" si="12"/>
        <v/>
      </c>
      <c r="X49" s="173">
        <f t="shared" ca="1" si="13"/>
        <v>0</v>
      </c>
      <c r="Y49" s="174">
        <f t="shared" ca="1" si="14"/>
        <v>0</v>
      </c>
      <c r="Z49" s="3">
        <f t="shared" ca="1" si="15"/>
        <v>1</v>
      </c>
      <c r="AA49" s="3">
        <f t="shared" ca="1" si="16"/>
        <v>1</v>
      </c>
      <c r="AB49" s="3">
        <f t="shared" ca="1" si="17"/>
        <v>1</v>
      </c>
      <c r="AC49" s="3">
        <f t="shared" ca="1" si="18"/>
        <v>1</v>
      </c>
      <c r="AD49" s="3">
        <f t="shared" ca="1" si="19"/>
        <v>1</v>
      </c>
      <c r="AE49" s="3">
        <f t="shared" ca="1" si="20"/>
        <v>0</v>
      </c>
      <c r="AF49" s="3">
        <f t="shared" ca="1" si="21"/>
        <v>0</v>
      </c>
      <c r="AG49" s="3">
        <f t="shared" ca="1" si="22"/>
        <v>0</v>
      </c>
      <c r="AH49" s="3">
        <f t="shared" ca="1" si="23"/>
        <v>0</v>
      </c>
      <c r="AI49" s="3">
        <f t="shared" ca="1" si="24"/>
        <v>0</v>
      </c>
      <c r="AJ49" s="3">
        <f t="shared" ca="1" si="25"/>
        <v>5</v>
      </c>
      <c r="AK49" s="166"/>
      <c r="AL49" s="166" t="s">
        <v>394</v>
      </c>
      <c r="AM49" s="166" t="s">
        <v>266</v>
      </c>
      <c r="AN49" s="166" t="str">
        <f t="shared" ca="1" si="26"/>
        <v>geen risico</v>
      </c>
    </row>
    <row r="50" spans="2:40">
      <c r="B50" s="4" t="s">
        <v>89</v>
      </c>
      <c r="C50" s="172" t="str">
        <f t="shared" si="2"/>
        <v>Capaciteitsbeheer</v>
      </c>
      <c r="D50" s="4">
        <v>17</v>
      </c>
      <c r="E50" s="4"/>
      <c r="F50" s="4"/>
      <c r="G50" s="4"/>
      <c r="H50" s="4"/>
      <c r="I50" s="4"/>
      <c r="J50" s="4"/>
      <c r="K50" s="4"/>
      <c r="L50" s="4"/>
      <c r="M50" s="4"/>
      <c r="N50" s="5">
        <f t="shared" ca="1" si="3"/>
        <v>0</v>
      </c>
      <c r="O50" s="5" t="str">
        <f t="shared" ca="1" si="4"/>
        <v/>
      </c>
      <c r="P50" s="5" t="str">
        <f t="shared" ca="1" si="5"/>
        <v/>
      </c>
      <c r="Q50" s="5" t="str">
        <f t="shared" ca="1" si="6"/>
        <v/>
      </c>
      <c r="R50" s="5" t="str">
        <f t="shared" ca="1" si="7"/>
        <v/>
      </c>
      <c r="S50" s="5" t="str">
        <f t="shared" ca="1" si="8"/>
        <v/>
      </c>
      <c r="T50" s="5" t="str">
        <f t="shared" ca="1" si="9"/>
        <v/>
      </c>
      <c r="U50" s="5" t="str">
        <f t="shared" ca="1" si="10"/>
        <v/>
      </c>
      <c r="V50" s="5" t="str">
        <f t="shared" ca="1" si="11"/>
        <v/>
      </c>
      <c r="W50" s="5" t="str">
        <f t="shared" ca="1" si="12"/>
        <v/>
      </c>
      <c r="X50" s="173">
        <f t="shared" ca="1" si="13"/>
        <v>0</v>
      </c>
      <c r="Y50" s="174">
        <f t="shared" ca="1" si="14"/>
        <v>0</v>
      </c>
      <c r="Z50" s="3">
        <f t="shared" ca="1" si="15"/>
        <v>1</v>
      </c>
      <c r="AA50" s="3">
        <f t="shared" ca="1" si="16"/>
        <v>0</v>
      </c>
      <c r="AB50" s="3">
        <f t="shared" ca="1" si="17"/>
        <v>0</v>
      </c>
      <c r="AC50" s="3">
        <f t="shared" ca="1" si="18"/>
        <v>0</v>
      </c>
      <c r="AD50" s="3">
        <f t="shared" ca="1" si="19"/>
        <v>0</v>
      </c>
      <c r="AE50" s="3">
        <f t="shared" ca="1" si="20"/>
        <v>0</v>
      </c>
      <c r="AF50" s="3">
        <f t="shared" ca="1" si="21"/>
        <v>0</v>
      </c>
      <c r="AG50" s="3">
        <f t="shared" ca="1" si="22"/>
        <v>0</v>
      </c>
      <c r="AH50" s="3">
        <f t="shared" ca="1" si="23"/>
        <v>0</v>
      </c>
      <c r="AI50" s="3">
        <f t="shared" ca="1" si="24"/>
        <v>0</v>
      </c>
      <c r="AJ50" s="3">
        <f t="shared" ca="1" si="25"/>
        <v>1</v>
      </c>
      <c r="AK50" s="166"/>
      <c r="AL50" s="166" t="s">
        <v>395</v>
      </c>
      <c r="AM50" s="166" t="s">
        <v>90</v>
      </c>
      <c r="AN50" s="166" t="str">
        <f t="shared" ca="1" si="26"/>
        <v>geen risico</v>
      </c>
    </row>
    <row r="51" spans="2:40">
      <c r="B51" s="4" t="s">
        <v>91</v>
      </c>
      <c r="C51" s="172" t="str">
        <f t="shared" si="2"/>
        <v>Acceptatie van het systeem</v>
      </c>
      <c r="D51" s="4">
        <v>5</v>
      </c>
      <c r="E51" s="4">
        <v>17</v>
      </c>
      <c r="F51" s="4">
        <v>59</v>
      </c>
      <c r="G51" s="4"/>
      <c r="H51" s="4"/>
      <c r="I51" s="4"/>
      <c r="J51" s="4"/>
      <c r="K51" s="4"/>
      <c r="L51" s="4"/>
      <c r="M51" s="4"/>
      <c r="N51" s="5">
        <f t="shared" ca="1" si="3"/>
        <v>0</v>
      </c>
      <c r="O51" s="5">
        <f t="shared" ca="1" si="4"/>
        <v>0</v>
      </c>
      <c r="P51" s="5">
        <f t="shared" ca="1" si="5"/>
        <v>0</v>
      </c>
      <c r="Q51" s="5" t="str">
        <f t="shared" ca="1" si="6"/>
        <v/>
      </c>
      <c r="R51" s="5" t="str">
        <f t="shared" ca="1" si="7"/>
        <v/>
      </c>
      <c r="S51" s="5" t="str">
        <f t="shared" ca="1" si="8"/>
        <v/>
      </c>
      <c r="T51" s="5" t="str">
        <f t="shared" ca="1" si="9"/>
        <v/>
      </c>
      <c r="U51" s="5" t="str">
        <f t="shared" ca="1" si="10"/>
        <v/>
      </c>
      <c r="V51" s="5" t="str">
        <f t="shared" ca="1" si="11"/>
        <v/>
      </c>
      <c r="W51" s="5" t="str">
        <f t="shared" ca="1" si="12"/>
        <v/>
      </c>
      <c r="X51" s="173">
        <f t="shared" ca="1" si="13"/>
        <v>0</v>
      </c>
      <c r="Y51" s="174">
        <f t="shared" ca="1" si="14"/>
        <v>0</v>
      </c>
      <c r="Z51" s="3">
        <f t="shared" ca="1" si="15"/>
        <v>1</v>
      </c>
      <c r="AA51" s="3">
        <f t="shared" ca="1" si="16"/>
        <v>1</v>
      </c>
      <c r="AB51" s="3">
        <f t="shared" ca="1" si="17"/>
        <v>1</v>
      </c>
      <c r="AC51" s="3">
        <f t="shared" ca="1" si="18"/>
        <v>0</v>
      </c>
      <c r="AD51" s="3">
        <f t="shared" ca="1" si="19"/>
        <v>0</v>
      </c>
      <c r="AE51" s="3">
        <f t="shared" ca="1" si="20"/>
        <v>0</v>
      </c>
      <c r="AF51" s="3">
        <f t="shared" ca="1" si="21"/>
        <v>0</v>
      </c>
      <c r="AG51" s="3">
        <f t="shared" ca="1" si="22"/>
        <v>0</v>
      </c>
      <c r="AH51" s="3">
        <f t="shared" ca="1" si="23"/>
        <v>0</v>
      </c>
      <c r="AI51" s="3">
        <f t="shared" ca="1" si="24"/>
        <v>0</v>
      </c>
      <c r="AJ51" s="3">
        <f t="shared" ca="1" si="25"/>
        <v>3</v>
      </c>
      <c r="AK51" s="166"/>
      <c r="AL51" s="166" t="s">
        <v>396</v>
      </c>
      <c r="AM51" s="166" t="s">
        <v>92</v>
      </c>
      <c r="AN51" s="166" t="str">
        <f t="shared" ca="1" si="26"/>
        <v>geen risico</v>
      </c>
    </row>
    <row r="52" spans="2:40">
      <c r="B52" s="4" t="s">
        <v>93</v>
      </c>
      <c r="C52" s="172" t="str">
        <f t="shared" si="2"/>
        <v>Maatregelen tegen kwaadaardige programmatuur</v>
      </c>
      <c r="D52" s="4">
        <v>13</v>
      </c>
      <c r="E52" s="4">
        <v>26</v>
      </c>
      <c r="F52" s="4">
        <v>37</v>
      </c>
      <c r="G52" s="4"/>
      <c r="H52" s="4"/>
      <c r="I52" s="4"/>
      <c r="J52" s="4"/>
      <c r="K52" s="4"/>
      <c r="L52" s="4"/>
      <c r="M52" s="4"/>
      <c r="N52" s="5">
        <f t="shared" ca="1" si="3"/>
        <v>0</v>
      </c>
      <c r="O52" s="5">
        <f t="shared" ca="1" si="4"/>
        <v>0</v>
      </c>
      <c r="P52" s="5">
        <f t="shared" ca="1" si="5"/>
        <v>0</v>
      </c>
      <c r="Q52" s="5" t="str">
        <f t="shared" ca="1" si="6"/>
        <v/>
      </c>
      <c r="R52" s="5" t="str">
        <f t="shared" ca="1" si="7"/>
        <v/>
      </c>
      <c r="S52" s="5" t="str">
        <f t="shared" ca="1" si="8"/>
        <v/>
      </c>
      <c r="T52" s="5" t="str">
        <f t="shared" ca="1" si="9"/>
        <v/>
      </c>
      <c r="U52" s="5" t="str">
        <f t="shared" ca="1" si="10"/>
        <v/>
      </c>
      <c r="V52" s="5" t="str">
        <f t="shared" ca="1" si="11"/>
        <v/>
      </c>
      <c r="W52" s="5" t="str">
        <f t="shared" ca="1" si="12"/>
        <v/>
      </c>
      <c r="X52" s="173">
        <f t="shared" ca="1" si="13"/>
        <v>0</v>
      </c>
      <c r="Y52" s="174">
        <f t="shared" ca="1" si="14"/>
        <v>0</v>
      </c>
      <c r="Z52" s="3">
        <f t="shared" ca="1" si="15"/>
        <v>1</v>
      </c>
      <c r="AA52" s="3">
        <f t="shared" ca="1" si="16"/>
        <v>1</v>
      </c>
      <c r="AB52" s="3">
        <f t="shared" ca="1" si="17"/>
        <v>1</v>
      </c>
      <c r="AC52" s="3">
        <f t="shared" ca="1" si="18"/>
        <v>0</v>
      </c>
      <c r="AD52" s="3">
        <f t="shared" ca="1" si="19"/>
        <v>0</v>
      </c>
      <c r="AE52" s="3">
        <f t="shared" ca="1" si="20"/>
        <v>0</v>
      </c>
      <c r="AF52" s="3">
        <f t="shared" ca="1" si="21"/>
        <v>0</v>
      </c>
      <c r="AG52" s="3">
        <f t="shared" ca="1" si="22"/>
        <v>0</v>
      </c>
      <c r="AH52" s="3">
        <f t="shared" ca="1" si="23"/>
        <v>0</v>
      </c>
      <c r="AI52" s="3">
        <f t="shared" ca="1" si="24"/>
        <v>0</v>
      </c>
      <c r="AJ52" s="3">
        <f t="shared" ca="1" si="25"/>
        <v>3</v>
      </c>
      <c r="AK52" s="166"/>
      <c r="AL52" s="166" t="s">
        <v>397</v>
      </c>
      <c r="AM52" s="166" t="s">
        <v>94</v>
      </c>
      <c r="AN52" s="166" t="str">
        <f t="shared" ca="1" si="26"/>
        <v>geen risico</v>
      </c>
    </row>
    <row r="53" spans="2:40">
      <c r="B53" s="4" t="s">
        <v>215</v>
      </c>
      <c r="C53" s="172" t="str">
        <f t="shared" si="2"/>
        <v>Maatregelen tegen mobiele programmatuur</v>
      </c>
      <c r="D53" s="4">
        <v>28</v>
      </c>
      <c r="E53" s="4">
        <v>37</v>
      </c>
      <c r="F53" s="4"/>
      <c r="G53" s="4"/>
      <c r="H53" s="4"/>
      <c r="I53" s="4"/>
      <c r="J53" s="4"/>
      <c r="K53" s="4"/>
      <c r="L53" s="4"/>
      <c r="M53" s="4"/>
      <c r="N53" s="5">
        <f t="shared" ca="1" si="3"/>
        <v>0</v>
      </c>
      <c r="O53" s="5">
        <f t="shared" ca="1" si="4"/>
        <v>0</v>
      </c>
      <c r="P53" s="5" t="str">
        <f t="shared" ca="1" si="5"/>
        <v/>
      </c>
      <c r="Q53" s="5" t="str">
        <f t="shared" ca="1" si="6"/>
        <v/>
      </c>
      <c r="R53" s="5" t="str">
        <f t="shared" ca="1" si="7"/>
        <v/>
      </c>
      <c r="S53" s="5" t="str">
        <f t="shared" ca="1" si="8"/>
        <v/>
      </c>
      <c r="T53" s="5" t="str">
        <f t="shared" ca="1" si="9"/>
        <v/>
      </c>
      <c r="U53" s="5" t="str">
        <f t="shared" ca="1" si="10"/>
        <v/>
      </c>
      <c r="V53" s="5" t="str">
        <f t="shared" ca="1" si="11"/>
        <v/>
      </c>
      <c r="W53" s="5" t="str">
        <f t="shared" ca="1" si="12"/>
        <v/>
      </c>
      <c r="X53" s="173">
        <f t="shared" ca="1" si="13"/>
        <v>0</v>
      </c>
      <c r="Y53" s="174">
        <f t="shared" ca="1" si="14"/>
        <v>0</v>
      </c>
      <c r="Z53" s="3">
        <f t="shared" ca="1" si="15"/>
        <v>1</v>
      </c>
      <c r="AA53" s="3">
        <f t="shared" ca="1" si="16"/>
        <v>1</v>
      </c>
      <c r="AB53" s="3">
        <f t="shared" ca="1" si="17"/>
        <v>0</v>
      </c>
      <c r="AC53" s="3">
        <f t="shared" ca="1" si="18"/>
        <v>0</v>
      </c>
      <c r="AD53" s="3">
        <f t="shared" ca="1" si="19"/>
        <v>0</v>
      </c>
      <c r="AE53" s="3">
        <f t="shared" ca="1" si="20"/>
        <v>0</v>
      </c>
      <c r="AF53" s="3">
        <f t="shared" ca="1" si="21"/>
        <v>0</v>
      </c>
      <c r="AG53" s="3">
        <f t="shared" ca="1" si="22"/>
        <v>0</v>
      </c>
      <c r="AH53" s="3">
        <f t="shared" ca="1" si="23"/>
        <v>0</v>
      </c>
      <c r="AI53" s="3">
        <f t="shared" ca="1" si="24"/>
        <v>0</v>
      </c>
      <c r="AJ53" s="3">
        <f t="shared" ca="1" si="25"/>
        <v>2</v>
      </c>
      <c r="AK53" s="166"/>
      <c r="AL53" s="166" t="s">
        <v>398</v>
      </c>
      <c r="AM53" s="166" t="s">
        <v>216</v>
      </c>
      <c r="AN53" s="166" t="str">
        <f t="shared" ca="1" si="26"/>
        <v>geen risico</v>
      </c>
    </row>
    <row r="54" spans="2:40">
      <c r="B54" s="4" t="s">
        <v>95</v>
      </c>
      <c r="C54" s="172" t="str">
        <f t="shared" si="2"/>
        <v>Reservekopieën maken</v>
      </c>
      <c r="D54" s="4">
        <v>13</v>
      </c>
      <c r="E54" s="4">
        <v>17</v>
      </c>
      <c r="F54" s="4">
        <v>28</v>
      </c>
      <c r="G54" s="4">
        <v>37</v>
      </c>
      <c r="H54" s="4">
        <v>60</v>
      </c>
      <c r="I54" s="4">
        <v>64</v>
      </c>
      <c r="J54" s="4">
        <v>65</v>
      </c>
      <c r="K54" s="4">
        <v>66</v>
      </c>
      <c r="L54" s="4">
        <v>71</v>
      </c>
      <c r="M54" s="4">
        <v>74</v>
      </c>
      <c r="N54" s="5">
        <f t="shared" ca="1" si="3"/>
        <v>0</v>
      </c>
      <c r="O54" s="5">
        <f t="shared" ca="1" si="4"/>
        <v>0</v>
      </c>
      <c r="P54" s="5">
        <f t="shared" ca="1" si="5"/>
        <v>0</v>
      </c>
      <c r="Q54" s="5">
        <f t="shared" ca="1" si="6"/>
        <v>0</v>
      </c>
      <c r="R54" s="5">
        <f t="shared" ca="1" si="7"/>
        <v>0</v>
      </c>
      <c r="S54" s="5">
        <f t="shared" ca="1" si="8"/>
        <v>0</v>
      </c>
      <c r="T54" s="5">
        <f t="shared" ca="1" si="9"/>
        <v>0</v>
      </c>
      <c r="U54" s="5">
        <f t="shared" ca="1" si="10"/>
        <v>0</v>
      </c>
      <c r="V54" s="5">
        <f t="shared" ca="1" si="11"/>
        <v>0</v>
      </c>
      <c r="W54" s="5">
        <f t="shared" ca="1" si="12"/>
        <v>0</v>
      </c>
      <c r="X54" s="173">
        <f t="shared" ca="1" si="13"/>
        <v>0</v>
      </c>
      <c r="Y54" s="174">
        <f t="shared" ca="1" si="14"/>
        <v>0</v>
      </c>
      <c r="Z54" s="3">
        <f t="shared" ca="1" si="15"/>
        <v>1</v>
      </c>
      <c r="AA54" s="3">
        <f t="shared" ca="1" si="16"/>
        <v>1</v>
      </c>
      <c r="AB54" s="3">
        <f t="shared" ca="1" si="17"/>
        <v>1</v>
      </c>
      <c r="AC54" s="3">
        <f t="shared" ca="1" si="18"/>
        <v>1</v>
      </c>
      <c r="AD54" s="3">
        <f t="shared" ca="1" si="19"/>
        <v>1</v>
      </c>
      <c r="AE54" s="3">
        <f t="shared" ca="1" si="20"/>
        <v>1</v>
      </c>
      <c r="AF54" s="3">
        <f t="shared" ca="1" si="21"/>
        <v>1</v>
      </c>
      <c r="AG54" s="3">
        <f t="shared" ca="1" si="22"/>
        <v>1</v>
      </c>
      <c r="AH54" s="3">
        <f t="shared" ca="1" si="23"/>
        <v>1</v>
      </c>
      <c r="AI54" s="3">
        <f t="shared" ca="1" si="24"/>
        <v>1</v>
      </c>
      <c r="AJ54" s="3">
        <f t="shared" ca="1" si="25"/>
        <v>10</v>
      </c>
      <c r="AK54" s="166"/>
      <c r="AL54" s="166" t="s">
        <v>399</v>
      </c>
      <c r="AM54" s="166" t="s">
        <v>96</v>
      </c>
      <c r="AN54" s="166" t="str">
        <f t="shared" ca="1" si="26"/>
        <v>geen risico</v>
      </c>
    </row>
    <row r="55" spans="2:40">
      <c r="B55" s="4" t="s">
        <v>101</v>
      </c>
      <c r="C55" s="172" t="str">
        <f t="shared" si="2"/>
        <v>Maatregelen voor netwerken</v>
      </c>
      <c r="D55" s="4">
        <v>26</v>
      </c>
      <c r="E55" s="4">
        <v>33</v>
      </c>
      <c r="F55" s="4">
        <v>48</v>
      </c>
      <c r="G55" s="4"/>
      <c r="H55" s="4"/>
      <c r="I55" s="4"/>
      <c r="J55" s="4"/>
      <c r="K55" s="4"/>
      <c r="L55" s="4"/>
      <c r="M55" s="4"/>
      <c r="N55" s="5">
        <f t="shared" ca="1" si="3"/>
        <v>0</v>
      </c>
      <c r="O55" s="5">
        <f t="shared" ca="1" si="4"/>
        <v>0</v>
      </c>
      <c r="P55" s="5">
        <f t="shared" ca="1" si="5"/>
        <v>0</v>
      </c>
      <c r="Q55" s="5" t="str">
        <f t="shared" ca="1" si="6"/>
        <v/>
      </c>
      <c r="R55" s="5" t="str">
        <f t="shared" ca="1" si="7"/>
        <v/>
      </c>
      <c r="S55" s="5" t="str">
        <f t="shared" ca="1" si="8"/>
        <v/>
      </c>
      <c r="T55" s="5" t="str">
        <f t="shared" ca="1" si="9"/>
        <v/>
      </c>
      <c r="U55" s="5" t="str">
        <f t="shared" ca="1" si="10"/>
        <v/>
      </c>
      <c r="V55" s="5" t="str">
        <f t="shared" ca="1" si="11"/>
        <v/>
      </c>
      <c r="W55" s="5" t="str">
        <f t="shared" ca="1" si="12"/>
        <v/>
      </c>
      <c r="X55" s="173">
        <f t="shared" ca="1" si="13"/>
        <v>0</v>
      </c>
      <c r="Y55" s="174">
        <f t="shared" ca="1" si="14"/>
        <v>0</v>
      </c>
      <c r="Z55" s="3">
        <f t="shared" ca="1" si="15"/>
        <v>1</v>
      </c>
      <c r="AA55" s="3">
        <f t="shared" ca="1" si="16"/>
        <v>1</v>
      </c>
      <c r="AB55" s="3">
        <f t="shared" ca="1" si="17"/>
        <v>1</v>
      </c>
      <c r="AC55" s="3">
        <f t="shared" ca="1" si="18"/>
        <v>0</v>
      </c>
      <c r="AD55" s="3">
        <f t="shared" ca="1" si="19"/>
        <v>0</v>
      </c>
      <c r="AE55" s="3">
        <f t="shared" ca="1" si="20"/>
        <v>0</v>
      </c>
      <c r="AF55" s="3">
        <f t="shared" ca="1" si="21"/>
        <v>0</v>
      </c>
      <c r="AG55" s="3">
        <f t="shared" ca="1" si="22"/>
        <v>0</v>
      </c>
      <c r="AH55" s="3">
        <f t="shared" ca="1" si="23"/>
        <v>0</v>
      </c>
      <c r="AI55" s="3">
        <f t="shared" ca="1" si="24"/>
        <v>0</v>
      </c>
      <c r="AJ55" s="3">
        <f t="shared" ca="1" si="25"/>
        <v>3</v>
      </c>
      <c r="AK55" s="166"/>
      <c r="AL55" s="166" t="s">
        <v>400</v>
      </c>
      <c r="AM55" s="166" t="s">
        <v>102</v>
      </c>
      <c r="AN55" s="166" t="str">
        <f t="shared" ca="1" si="26"/>
        <v>geen risico</v>
      </c>
    </row>
    <row r="56" spans="2:40">
      <c r="B56" s="4" t="s">
        <v>153</v>
      </c>
      <c r="C56" s="172" t="str">
        <f t="shared" si="2"/>
        <v>Beveiliging van netwerkdiensten</v>
      </c>
      <c r="D56" s="4">
        <v>26</v>
      </c>
      <c r="E56" s="4">
        <v>33</v>
      </c>
      <c r="F56" s="4"/>
      <c r="G56" s="4"/>
      <c r="H56" s="4"/>
      <c r="I56" s="4"/>
      <c r="J56" s="4"/>
      <c r="K56" s="4"/>
      <c r="L56" s="4"/>
      <c r="M56" s="4"/>
      <c r="N56" s="5">
        <f t="shared" ca="1" si="3"/>
        <v>0</v>
      </c>
      <c r="O56" s="5">
        <f t="shared" ca="1" si="4"/>
        <v>0</v>
      </c>
      <c r="P56" s="5" t="str">
        <f t="shared" ca="1" si="5"/>
        <v/>
      </c>
      <c r="Q56" s="5" t="str">
        <f t="shared" ca="1" si="6"/>
        <v/>
      </c>
      <c r="R56" s="5" t="str">
        <f t="shared" ca="1" si="7"/>
        <v/>
      </c>
      <c r="S56" s="5" t="str">
        <f t="shared" ca="1" si="8"/>
        <v/>
      </c>
      <c r="T56" s="5" t="str">
        <f t="shared" ca="1" si="9"/>
        <v/>
      </c>
      <c r="U56" s="5" t="str">
        <f t="shared" ca="1" si="10"/>
        <v/>
      </c>
      <c r="V56" s="5" t="str">
        <f t="shared" ca="1" si="11"/>
        <v/>
      </c>
      <c r="W56" s="5" t="str">
        <f t="shared" ca="1" si="12"/>
        <v/>
      </c>
      <c r="X56" s="173">
        <f t="shared" ca="1" si="13"/>
        <v>0</v>
      </c>
      <c r="Y56" s="174">
        <f t="shared" ca="1" si="14"/>
        <v>0</v>
      </c>
      <c r="Z56" s="3">
        <f t="shared" ca="1" si="15"/>
        <v>1</v>
      </c>
      <c r="AA56" s="3">
        <f t="shared" ca="1" si="16"/>
        <v>1</v>
      </c>
      <c r="AB56" s="3">
        <f t="shared" ca="1" si="17"/>
        <v>0</v>
      </c>
      <c r="AC56" s="3">
        <f t="shared" ca="1" si="18"/>
        <v>0</v>
      </c>
      <c r="AD56" s="3">
        <f t="shared" ca="1" si="19"/>
        <v>0</v>
      </c>
      <c r="AE56" s="3">
        <f t="shared" ca="1" si="20"/>
        <v>0</v>
      </c>
      <c r="AF56" s="3">
        <f t="shared" ca="1" si="21"/>
        <v>0</v>
      </c>
      <c r="AG56" s="3">
        <f t="shared" ca="1" si="22"/>
        <v>0</v>
      </c>
      <c r="AH56" s="3">
        <f t="shared" ca="1" si="23"/>
        <v>0</v>
      </c>
      <c r="AI56" s="3">
        <f t="shared" ca="1" si="24"/>
        <v>0</v>
      </c>
      <c r="AJ56" s="3">
        <f t="shared" ca="1" si="25"/>
        <v>2</v>
      </c>
      <c r="AK56" s="166"/>
      <c r="AL56" s="166" t="s">
        <v>401</v>
      </c>
      <c r="AM56" s="166" t="s">
        <v>154</v>
      </c>
      <c r="AN56" s="166" t="str">
        <f t="shared" ca="1" si="26"/>
        <v>geen risico</v>
      </c>
    </row>
    <row r="57" spans="2:40">
      <c r="B57" s="4" t="s">
        <v>103</v>
      </c>
      <c r="C57" s="172" t="str">
        <f t="shared" si="2"/>
        <v>Beheer van verwijderbare media</v>
      </c>
      <c r="D57" s="4">
        <v>21</v>
      </c>
      <c r="E57" s="4">
        <v>26</v>
      </c>
      <c r="F57" s="4">
        <v>63</v>
      </c>
      <c r="G57" s="4"/>
      <c r="H57" s="4"/>
      <c r="I57" s="4"/>
      <c r="J57" s="4"/>
      <c r="K57" s="4"/>
      <c r="L57" s="4"/>
      <c r="M57" s="4"/>
      <c r="N57" s="5">
        <f t="shared" ca="1" si="3"/>
        <v>0</v>
      </c>
      <c r="O57" s="5">
        <f t="shared" ca="1" si="4"/>
        <v>0</v>
      </c>
      <c r="P57" s="5">
        <f t="shared" ca="1" si="5"/>
        <v>0</v>
      </c>
      <c r="Q57" s="5" t="str">
        <f t="shared" ca="1" si="6"/>
        <v/>
      </c>
      <c r="R57" s="5" t="str">
        <f t="shared" ca="1" si="7"/>
        <v/>
      </c>
      <c r="S57" s="5" t="str">
        <f t="shared" ca="1" si="8"/>
        <v/>
      </c>
      <c r="T57" s="5" t="str">
        <f t="shared" ca="1" si="9"/>
        <v/>
      </c>
      <c r="U57" s="5" t="str">
        <f t="shared" ca="1" si="10"/>
        <v/>
      </c>
      <c r="V57" s="5" t="str">
        <f t="shared" ca="1" si="11"/>
        <v/>
      </c>
      <c r="W57" s="5" t="str">
        <f t="shared" ca="1" si="12"/>
        <v/>
      </c>
      <c r="X57" s="173">
        <f t="shared" ca="1" si="13"/>
        <v>0</v>
      </c>
      <c r="Y57" s="174">
        <f t="shared" ca="1" si="14"/>
        <v>0</v>
      </c>
      <c r="Z57" s="3">
        <f t="shared" ca="1" si="15"/>
        <v>1</v>
      </c>
      <c r="AA57" s="3">
        <f t="shared" ca="1" si="16"/>
        <v>1</v>
      </c>
      <c r="AB57" s="3">
        <f t="shared" ca="1" si="17"/>
        <v>1</v>
      </c>
      <c r="AC57" s="3">
        <f t="shared" ca="1" si="18"/>
        <v>0</v>
      </c>
      <c r="AD57" s="3">
        <f t="shared" ca="1" si="19"/>
        <v>0</v>
      </c>
      <c r="AE57" s="3">
        <f t="shared" ca="1" si="20"/>
        <v>0</v>
      </c>
      <c r="AF57" s="3">
        <f t="shared" ca="1" si="21"/>
        <v>0</v>
      </c>
      <c r="AG57" s="3">
        <f t="shared" ca="1" si="22"/>
        <v>0</v>
      </c>
      <c r="AH57" s="3">
        <f t="shared" ca="1" si="23"/>
        <v>0</v>
      </c>
      <c r="AI57" s="3">
        <f t="shared" ca="1" si="24"/>
        <v>0</v>
      </c>
      <c r="AJ57" s="3">
        <f t="shared" ca="1" si="25"/>
        <v>3</v>
      </c>
      <c r="AK57" s="166"/>
      <c r="AL57" s="166" t="s">
        <v>402</v>
      </c>
      <c r="AM57" s="166" t="s">
        <v>104</v>
      </c>
      <c r="AN57" s="166" t="str">
        <f t="shared" ca="1" si="26"/>
        <v>geen risico</v>
      </c>
    </row>
    <row r="58" spans="2:40">
      <c r="B58" s="4" t="s">
        <v>105</v>
      </c>
      <c r="C58" s="172" t="str">
        <f t="shared" si="2"/>
        <v>Verwijdering van media</v>
      </c>
      <c r="D58" s="4">
        <v>27</v>
      </c>
      <c r="E58" s="4">
        <v>63</v>
      </c>
      <c r="F58" s="4"/>
      <c r="G58" s="4"/>
      <c r="H58" s="4"/>
      <c r="I58" s="4"/>
      <c r="J58" s="4"/>
      <c r="K58" s="4"/>
      <c r="L58" s="4"/>
      <c r="M58" s="4"/>
      <c r="N58" s="5">
        <f t="shared" ca="1" si="3"/>
        <v>0</v>
      </c>
      <c r="O58" s="5">
        <f t="shared" ca="1" si="4"/>
        <v>0</v>
      </c>
      <c r="P58" s="5" t="str">
        <f t="shared" ca="1" si="5"/>
        <v/>
      </c>
      <c r="Q58" s="5" t="str">
        <f t="shared" ca="1" si="6"/>
        <v/>
      </c>
      <c r="R58" s="5" t="str">
        <f t="shared" ca="1" si="7"/>
        <v/>
      </c>
      <c r="S58" s="5" t="str">
        <f t="shared" ca="1" si="8"/>
        <v/>
      </c>
      <c r="T58" s="5" t="str">
        <f t="shared" ca="1" si="9"/>
        <v/>
      </c>
      <c r="U58" s="5" t="str">
        <f t="shared" ca="1" si="10"/>
        <v/>
      </c>
      <c r="V58" s="5" t="str">
        <f t="shared" ca="1" si="11"/>
        <v/>
      </c>
      <c r="W58" s="5" t="str">
        <f t="shared" ca="1" si="12"/>
        <v/>
      </c>
      <c r="X58" s="173">
        <f t="shared" ca="1" si="13"/>
        <v>0</v>
      </c>
      <c r="Y58" s="174">
        <f t="shared" ca="1" si="14"/>
        <v>0</v>
      </c>
      <c r="Z58" s="3">
        <f t="shared" ca="1" si="15"/>
        <v>1</v>
      </c>
      <c r="AA58" s="3">
        <f t="shared" ca="1" si="16"/>
        <v>1</v>
      </c>
      <c r="AB58" s="3">
        <f t="shared" ca="1" si="17"/>
        <v>0</v>
      </c>
      <c r="AC58" s="3">
        <f t="shared" ca="1" si="18"/>
        <v>0</v>
      </c>
      <c r="AD58" s="3">
        <f t="shared" ca="1" si="19"/>
        <v>0</v>
      </c>
      <c r="AE58" s="3">
        <f t="shared" ca="1" si="20"/>
        <v>0</v>
      </c>
      <c r="AF58" s="3">
        <f t="shared" ca="1" si="21"/>
        <v>0</v>
      </c>
      <c r="AG58" s="3">
        <f t="shared" ca="1" si="22"/>
        <v>0</v>
      </c>
      <c r="AH58" s="3">
        <f t="shared" ca="1" si="23"/>
        <v>0</v>
      </c>
      <c r="AI58" s="3">
        <f t="shared" ca="1" si="24"/>
        <v>0</v>
      </c>
      <c r="AJ58" s="3">
        <f t="shared" ca="1" si="25"/>
        <v>2</v>
      </c>
      <c r="AK58" s="166"/>
      <c r="AL58" s="166" t="s">
        <v>403</v>
      </c>
      <c r="AM58" s="166" t="s">
        <v>106</v>
      </c>
      <c r="AN58" s="166" t="str">
        <f t="shared" ca="1" si="26"/>
        <v>geen risico</v>
      </c>
    </row>
    <row r="59" spans="2:40">
      <c r="B59" s="4" t="s">
        <v>107</v>
      </c>
      <c r="C59" s="172" t="str">
        <f t="shared" si="2"/>
        <v>Procedures voor de behandeling van informatie</v>
      </c>
      <c r="D59" s="4">
        <v>26</v>
      </c>
      <c r="E59" s="4">
        <v>38</v>
      </c>
      <c r="F59" s="4">
        <v>40</v>
      </c>
      <c r="G59" s="4"/>
      <c r="H59" s="4"/>
      <c r="I59" s="4"/>
      <c r="J59" s="4"/>
      <c r="K59" s="4"/>
      <c r="L59" s="4"/>
      <c r="M59" s="4"/>
      <c r="N59" s="5">
        <f t="shared" ca="1" si="3"/>
        <v>0</v>
      </c>
      <c r="O59" s="5">
        <f t="shared" ca="1" si="4"/>
        <v>0</v>
      </c>
      <c r="P59" s="5">
        <f t="shared" ca="1" si="5"/>
        <v>0</v>
      </c>
      <c r="Q59" s="5" t="str">
        <f t="shared" ca="1" si="6"/>
        <v/>
      </c>
      <c r="R59" s="5" t="str">
        <f t="shared" ca="1" si="7"/>
        <v/>
      </c>
      <c r="S59" s="5" t="str">
        <f t="shared" ca="1" si="8"/>
        <v/>
      </c>
      <c r="T59" s="5" t="str">
        <f t="shared" ca="1" si="9"/>
        <v/>
      </c>
      <c r="U59" s="5" t="str">
        <f t="shared" ca="1" si="10"/>
        <v/>
      </c>
      <c r="V59" s="5" t="str">
        <f t="shared" ca="1" si="11"/>
        <v/>
      </c>
      <c r="W59" s="5" t="str">
        <f t="shared" ca="1" si="12"/>
        <v/>
      </c>
      <c r="X59" s="173">
        <f t="shared" ca="1" si="13"/>
        <v>0</v>
      </c>
      <c r="Y59" s="174">
        <f t="shared" ca="1" si="14"/>
        <v>0</v>
      </c>
      <c r="Z59" s="3">
        <f t="shared" ca="1" si="15"/>
        <v>1</v>
      </c>
      <c r="AA59" s="3">
        <f t="shared" ca="1" si="16"/>
        <v>1</v>
      </c>
      <c r="AB59" s="3">
        <f t="shared" ca="1" si="17"/>
        <v>1</v>
      </c>
      <c r="AC59" s="3">
        <f t="shared" ca="1" si="18"/>
        <v>0</v>
      </c>
      <c r="AD59" s="3">
        <f t="shared" ca="1" si="19"/>
        <v>0</v>
      </c>
      <c r="AE59" s="3">
        <f t="shared" ca="1" si="20"/>
        <v>0</v>
      </c>
      <c r="AF59" s="3">
        <f t="shared" ca="1" si="21"/>
        <v>0</v>
      </c>
      <c r="AG59" s="3">
        <f t="shared" ca="1" si="22"/>
        <v>0</v>
      </c>
      <c r="AH59" s="3">
        <f t="shared" ca="1" si="23"/>
        <v>0</v>
      </c>
      <c r="AI59" s="3">
        <f t="shared" ca="1" si="24"/>
        <v>0</v>
      </c>
      <c r="AJ59" s="3">
        <f t="shared" ca="1" si="25"/>
        <v>3</v>
      </c>
      <c r="AK59" s="166"/>
      <c r="AL59" s="166" t="s">
        <v>404</v>
      </c>
      <c r="AM59" s="166" t="s">
        <v>108</v>
      </c>
      <c r="AN59" s="166" t="str">
        <f t="shared" ca="1" si="26"/>
        <v>geen risico</v>
      </c>
    </row>
    <row r="60" spans="2:40">
      <c r="B60" s="4" t="s">
        <v>109</v>
      </c>
      <c r="C60" s="172" t="str">
        <f t="shared" si="2"/>
        <v>Beveiliging van systeemdocumentatie</v>
      </c>
      <c r="D60" s="4">
        <v>35</v>
      </c>
      <c r="E60" s="4"/>
      <c r="F60" s="4"/>
      <c r="G60" s="4"/>
      <c r="H60" s="4"/>
      <c r="I60" s="4"/>
      <c r="J60" s="4"/>
      <c r="K60" s="4"/>
      <c r="L60" s="4"/>
      <c r="M60" s="4"/>
      <c r="N60" s="5">
        <f t="shared" ca="1" si="3"/>
        <v>0</v>
      </c>
      <c r="O60" s="5" t="str">
        <f t="shared" ca="1" si="4"/>
        <v/>
      </c>
      <c r="P60" s="5" t="str">
        <f t="shared" ca="1" si="5"/>
        <v/>
      </c>
      <c r="Q60" s="5" t="str">
        <f t="shared" ca="1" si="6"/>
        <v/>
      </c>
      <c r="R60" s="5" t="str">
        <f t="shared" ca="1" si="7"/>
        <v/>
      </c>
      <c r="S60" s="5" t="str">
        <f t="shared" ca="1" si="8"/>
        <v/>
      </c>
      <c r="T60" s="5" t="str">
        <f t="shared" ca="1" si="9"/>
        <v/>
      </c>
      <c r="U60" s="5" t="str">
        <f t="shared" ca="1" si="10"/>
        <v/>
      </c>
      <c r="V60" s="5" t="str">
        <f t="shared" ca="1" si="11"/>
        <v/>
      </c>
      <c r="W60" s="5" t="str">
        <f t="shared" ca="1" si="12"/>
        <v/>
      </c>
      <c r="X60" s="173">
        <f t="shared" ca="1" si="13"/>
        <v>0</v>
      </c>
      <c r="Y60" s="174">
        <f t="shared" ca="1" si="14"/>
        <v>0</v>
      </c>
      <c r="Z60" s="3">
        <f t="shared" ca="1" si="15"/>
        <v>1</v>
      </c>
      <c r="AA60" s="3">
        <f t="shared" ca="1" si="16"/>
        <v>0</v>
      </c>
      <c r="AB60" s="3">
        <f t="shared" ca="1" si="17"/>
        <v>0</v>
      </c>
      <c r="AC60" s="3">
        <f t="shared" ca="1" si="18"/>
        <v>0</v>
      </c>
      <c r="AD60" s="3">
        <f t="shared" ca="1" si="19"/>
        <v>0</v>
      </c>
      <c r="AE60" s="3">
        <f t="shared" ca="1" si="20"/>
        <v>0</v>
      </c>
      <c r="AF60" s="3">
        <f t="shared" ca="1" si="21"/>
        <v>0</v>
      </c>
      <c r="AG60" s="3">
        <f t="shared" ca="1" si="22"/>
        <v>0</v>
      </c>
      <c r="AH60" s="3">
        <f t="shared" ca="1" si="23"/>
        <v>0</v>
      </c>
      <c r="AI60" s="3">
        <f t="shared" ca="1" si="24"/>
        <v>0</v>
      </c>
      <c r="AJ60" s="3">
        <f t="shared" ca="1" si="25"/>
        <v>1</v>
      </c>
      <c r="AK60" s="166"/>
      <c r="AL60" s="166" t="s">
        <v>405</v>
      </c>
      <c r="AM60" s="166" t="s">
        <v>110</v>
      </c>
      <c r="AN60" s="166" t="str">
        <f t="shared" ca="1" si="26"/>
        <v>geen risico</v>
      </c>
    </row>
    <row r="61" spans="2:40">
      <c r="B61" s="4" t="s">
        <v>123</v>
      </c>
      <c r="C61" s="172" t="str">
        <f t="shared" si="2"/>
        <v>Beleid en procedures voor uitwisseling van informatie</v>
      </c>
      <c r="D61" s="4">
        <v>27</v>
      </c>
      <c r="E61" s="4">
        <v>46</v>
      </c>
      <c r="F61" s="4">
        <v>48</v>
      </c>
      <c r="G61" s="4">
        <v>55</v>
      </c>
      <c r="H61" s="4">
        <v>69</v>
      </c>
      <c r="I61" s="4"/>
      <c r="J61" s="4"/>
      <c r="K61" s="4"/>
      <c r="L61" s="4"/>
      <c r="M61" s="4"/>
      <c r="N61" s="5">
        <f t="shared" ca="1" si="3"/>
        <v>0</v>
      </c>
      <c r="O61" s="5">
        <f t="shared" ca="1" si="4"/>
        <v>0</v>
      </c>
      <c r="P61" s="5">
        <f t="shared" ca="1" si="5"/>
        <v>0</v>
      </c>
      <c r="Q61" s="5">
        <f t="shared" ca="1" si="6"/>
        <v>0</v>
      </c>
      <c r="R61" s="5">
        <f t="shared" ca="1" si="7"/>
        <v>0</v>
      </c>
      <c r="S61" s="5" t="str">
        <f t="shared" ca="1" si="8"/>
        <v/>
      </c>
      <c r="T61" s="5" t="str">
        <f t="shared" ca="1" si="9"/>
        <v/>
      </c>
      <c r="U61" s="5" t="str">
        <f t="shared" ca="1" si="10"/>
        <v/>
      </c>
      <c r="V61" s="5" t="str">
        <f t="shared" ca="1" si="11"/>
        <v/>
      </c>
      <c r="W61" s="5" t="str">
        <f t="shared" ca="1" si="12"/>
        <v/>
      </c>
      <c r="X61" s="173">
        <f t="shared" ca="1" si="13"/>
        <v>0</v>
      </c>
      <c r="Y61" s="174">
        <f t="shared" ca="1" si="14"/>
        <v>0</v>
      </c>
      <c r="Z61" s="3">
        <f t="shared" ca="1" si="15"/>
        <v>1</v>
      </c>
      <c r="AA61" s="3">
        <f t="shared" ca="1" si="16"/>
        <v>1</v>
      </c>
      <c r="AB61" s="3">
        <f t="shared" ca="1" si="17"/>
        <v>1</v>
      </c>
      <c r="AC61" s="3">
        <f t="shared" ca="1" si="18"/>
        <v>1</v>
      </c>
      <c r="AD61" s="3">
        <f t="shared" ca="1" si="19"/>
        <v>1</v>
      </c>
      <c r="AE61" s="3">
        <f t="shared" ca="1" si="20"/>
        <v>0</v>
      </c>
      <c r="AF61" s="3">
        <f t="shared" ca="1" si="21"/>
        <v>0</v>
      </c>
      <c r="AG61" s="3">
        <f t="shared" ca="1" si="22"/>
        <v>0</v>
      </c>
      <c r="AH61" s="3">
        <f t="shared" ca="1" si="23"/>
        <v>0</v>
      </c>
      <c r="AI61" s="3">
        <f t="shared" ca="1" si="24"/>
        <v>0</v>
      </c>
      <c r="AJ61" s="3">
        <f t="shared" ca="1" si="25"/>
        <v>5</v>
      </c>
      <c r="AK61" s="166"/>
      <c r="AL61" s="166" t="s">
        <v>406</v>
      </c>
      <c r="AM61" s="166" t="s">
        <v>124</v>
      </c>
      <c r="AN61" s="166" t="str">
        <f t="shared" ca="1" si="26"/>
        <v>geen risico</v>
      </c>
    </row>
    <row r="62" spans="2:40">
      <c r="B62" s="4" t="s">
        <v>111</v>
      </c>
      <c r="C62" s="172" t="str">
        <f t="shared" si="2"/>
        <v>Uitwisselingsovereenkomsten</v>
      </c>
      <c r="D62" s="4">
        <v>12</v>
      </c>
      <c r="E62" s="4">
        <v>26</v>
      </c>
      <c r="F62" s="4">
        <v>27</v>
      </c>
      <c r="G62" s="4">
        <v>41</v>
      </c>
      <c r="H62" s="4">
        <v>55</v>
      </c>
      <c r="I62" s="4"/>
      <c r="J62" s="4"/>
      <c r="K62" s="4"/>
      <c r="L62" s="4"/>
      <c r="M62" s="4"/>
      <c r="N62" s="5">
        <f t="shared" ca="1" si="3"/>
        <v>0</v>
      </c>
      <c r="O62" s="5">
        <f t="shared" ca="1" si="4"/>
        <v>0</v>
      </c>
      <c r="P62" s="5">
        <f t="shared" ca="1" si="5"/>
        <v>0</v>
      </c>
      <c r="Q62" s="5">
        <f t="shared" ca="1" si="6"/>
        <v>0</v>
      </c>
      <c r="R62" s="5">
        <f t="shared" ca="1" si="7"/>
        <v>0</v>
      </c>
      <c r="S62" s="5" t="str">
        <f t="shared" ca="1" si="8"/>
        <v/>
      </c>
      <c r="T62" s="5" t="str">
        <f t="shared" ca="1" si="9"/>
        <v/>
      </c>
      <c r="U62" s="5" t="str">
        <f t="shared" ca="1" si="10"/>
        <v/>
      </c>
      <c r="V62" s="5" t="str">
        <f t="shared" ca="1" si="11"/>
        <v/>
      </c>
      <c r="W62" s="5" t="str">
        <f t="shared" ca="1" si="12"/>
        <v/>
      </c>
      <c r="X62" s="173">
        <f t="shared" ca="1" si="13"/>
        <v>0</v>
      </c>
      <c r="Y62" s="174">
        <f t="shared" ca="1" si="14"/>
        <v>0</v>
      </c>
      <c r="Z62" s="3">
        <f t="shared" ca="1" si="15"/>
        <v>1</v>
      </c>
      <c r="AA62" s="3">
        <f t="shared" ca="1" si="16"/>
        <v>1</v>
      </c>
      <c r="AB62" s="3">
        <f t="shared" ca="1" si="17"/>
        <v>1</v>
      </c>
      <c r="AC62" s="3">
        <f t="shared" ca="1" si="18"/>
        <v>1</v>
      </c>
      <c r="AD62" s="3">
        <f t="shared" ca="1" si="19"/>
        <v>1</v>
      </c>
      <c r="AE62" s="3">
        <f t="shared" ca="1" si="20"/>
        <v>0</v>
      </c>
      <c r="AF62" s="3">
        <f t="shared" ca="1" si="21"/>
        <v>0</v>
      </c>
      <c r="AG62" s="3">
        <f t="shared" ca="1" si="22"/>
        <v>0</v>
      </c>
      <c r="AH62" s="3">
        <f t="shared" ca="1" si="23"/>
        <v>0</v>
      </c>
      <c r="AI62" s="3">
        <f t="shared" ca="1" si="24"/>
        <v>0</v>
      </c>
      <c r="AJ62" s="3">
        <f t="shared" ca="1" si="25"/>
        <v>5</v>
      </c>
      <c r="AK62" s="166"/>
      <c r="AL62" s="166" t="s">
        <v>407</v>
      </c>
      <c r="AM62" s="166" t="s">
        <v>112</v>
      </c>
      <c r="AN62" s="166" t="str">
        <f t="shared" ca="1" si="26"/>
        <v>geen risico</v>
      </c>
    </row>
    <row r="63" spans="2:40">
      <c r="B63" s="4" t="s">
        <v>113</v>
      </c>
      <c r="C63" s="172" t="str">
        <f t="shared" si="2"/>
        <v>Fysieke media tijdens transport</v>
      </c>
      <c r="D63" s="4">
        <v>26</v>
      </c>
      <c r="E63" s="4">
        <v>27</v>
      </c>
      <c r="F63" s="4">
        <v>42</v>
      </c>
      <c r="G63" s="4">
        <v>55</v>
      </c>
      <c r="H63" s="4">
        <v>63</v>
      </c>
      <c r="I63" s="4"/>
      <c r="J63" s="4"/>
      <c r="K63" s="4"/>
      <c r="L63" s="4"/>
      <c r="M63" s="4"/>
      <c r="N63" s="5">
        <f t="shared" ca="1" si="3"/>
        <v>0</v>
      </c>
      <c r="O63" s="5">
        <f t="shared" ca="1" si="4"/>
        <v>0</v>
      </c>
      <c r="P63" s="5">
        <f t="shared" ca="1" si="5"/>
        <v>0</v>
      </c>
      <c r="Q63" s="5">
        <f t="shared" ca="1" si="6"/>
        <v>0</v>
      </c>
      <c r="R63" s="5">
        <f t="shared" ca="1" si="7"/>
        <v>0</v>
      </c>
      <c r="S63" s="5" t="str">
        <f t="shared" ca="1" si="8"/>
        <v/>
      </c>
      <c r="T63" s="5" t="str">
        <f t="shared" ca="1" si="9"/>
        <v/>
      </c>
      <c r="U63" s="5" t="str">
        <f t="shared" ca="1" si="10"/>
        <v/>
      </c>
      <c r="V63" s="5" t="str">
        <f t="shared" ca="1" si="11"/>
        <v/>
      </c>
      <c r="W63" s="5" t="str">
        <f t="shared" ca="1" si="12"/>
        <v/>
      </c>
      <c r="X63" s="173">
        <f t="shared" ca="1" si="13"/>
        <v>0</v>
      </c>
      <c r="Y63" s="174">
        <f t="shared" ca="1" si="14"/>
        <v>0</v>
      </c>
      <c r="Z63" s="3">
        <f t="shared" ca="1" si="15"/>
        <v>1</v>
      </c>
      <c r="AA63" s="3">
        <f t="shared" ca="1" si="16"/>
        <v>1</v>
      </c>
      <c r="AB63" s="3">
        <f t="shared" ca="1" si="17"/>
        <v>1</v>
      </c>
      <c r="AC63" s="3">
        <f t="shared" ca="1" si="18"/>
        <v>1</v>
      </c>
      <c r="AD63" s="3">
        <f t="shared" ca="1" si="19"/>
        <v>1</v>
      </c>
      <c r="AE63" s="3">
        <f t="shared" ca="1" si="20"/>
        <v>0</v>
      </c>
      <c r="AF63" s="3">
        <f t="shared" ca="1" si="21"/>
        <v>0</v>
      </c>
      <c r="AG63" s="3">
        <f t="shared" ca="1" si="22"/>
        <v>0</v>
      </c>
      <c r="AH63" s="3">
        <f t="shared" ca="1" si="23"/>
        <v>0</v>
      </c>
      <c r="AI63" s="3">
        <f t="shared" ca="1" si="24"/>
        <v>0</v>
      </c>
      <c r="AJ63" s="3">
        <f t="shared" ca="1" si="25"/>
        <v>5</v>
      </c>
      <c r="AK63" s="166"/>
      <c r="AL63" s="166" t="s">
        <v>408</v>
      </c>
      <c r="AM63" s="166" t="s">
        <v>114</v>
      </c>
      <c r="AN63" s="166" t="str">
        <f t="shared" ca="1" si="26"/>
        <v>geen risico</v>
      </c>
    </row>
    <row r="64" spans="2:40">
      <c r="B64" s="4" t="s">
        <v>117</v>
      </c>
      <c r="C64" s="172" t="str">
        <f t="shared" si="2"/>
        <v>Elektronisch berichtenverkeer</v>
      </c>
      <c r="D64" s="4">
        <v>26</v>
      </c>
      <c r="E64" s="4">
        <v>27</v>
      </c>
      <c r="F64" s="4">
        <v>28</v>
      </c>
      <c r="G64" s="4">
        <v>37</v>
      </c>
      <c r="H64" s="4">
        <v>43</v>
      </c>
      <c r="I64" s="4">
        <v>44</v>
      </c>
      <c r="J64" s="4">
        <v>45</v>
      </c>
      <c r="K64" s="4">
        <v>48</v>
      </c>
      <c r="L64" s="4">
        <v>55</v>
      </c>
      <c r="M64" s="4"/>
      <c r="N64" s="5">
        <f t="shared" ca="1" si="3"/>
        <v>0</v>
      </c>
      <c r="O64" s="5">
        <f t="shared" ca="1" si="4"/>
        <v>0</v>
      </c>
      <c r="P64" s="5">
        <f t="shared" ca="1" si="5"/>
        <v>0</v>
      </c>
      <c r="Q64" s="5">
        <f t="shared" ca="1" si="6"/>
        <v>0</v>
      </c>
      <c r="R64" s="5">
        <f t="shared" ca="1" si="7"/>
        <v>0</v>
      </c>
      <c r="S64" s="5">
        <f t="shared" ca="1" si="8"/>
        <v>0</v>
      </c>
      <c r="T64" s="5">
        <f t="shared" ca="1" si="9"/>
        <v>0</v>
      </c>
      <c r="U64" s="5">
        <f t="shared" ca="1" si="10"/>
        <v>0</v>
      </c>
      <c r="V64" s="5">
        <f t="shared" ca="1" si="11"/>
        <v>0</v>
      </c>
      <c r="W64" s="5" t="str">
        <f t="shared" ca="1" si="12"/>
        <v/>
      </c>
      <c r="X64" s="173">
        <f t="shared" ca="1" si="13"/>
        <v>0</v>
      </c>
      <c r="Y64" s="174">
        <f t="shared" ca="1" si="14"/>
        <v>0</v>
      </c>
      <c r="Z64" s="3">
        <f t="shared" ca="1" si="15"/>
        <v>1</v>
      </c>
      <c r="AA64" s="3">
        <f t="shared" ca="1" si="16"/>
        <v>1</v>
      </c>
      <c r="AB64" s="3">
        <f t="shared" ca="1" si="17"/>
        <v>1</v>
      </c>
      <c r="AC64" s="3">
        <f t="shared" ca="1" si="18"/>
        <v>1</v>
      </c>
      <c r="AD64" s="3">
        <f t="shared" ca="1" si="19"/>
        <v>1</v>
      </c>
      <c r="AE64" s="3">
        <f t="shared" ca="1" si="20"/>
        <v>1</v>
      </c>
      <c r="AF64" s="3">
        <f t="shared" ca="1" si="21"/>
        <v>1</v>
      </c>
      <c r="AG64" s="3">
        <f t="shared" ca="1" si="22"/>
        <v>1</v>
      </c>
      <c r="AH64" s="3">
        <f t="shared" ca="1" si="23"/>
        <v>1</v>
      </c>
      <c r="AI64" s="3">
        <f t="shared" ca="1" si="24"/>
        <v>0</v>
      </c>
      <c r="AJ64" s="3">
        <f t="shared" ca="1" si="25"/>
        <v>9</v>
      </c>
      <c r="AK64" s="166"/>
      <c r="AL64" s="166" t="s">
        <v>409</v>
      </c>
      <c r="AM64" s="166" t="s">
        <v>118</v>
      </c>
      <c r="AN64" s="166" t="str">
        <f t="shared" ca="1" si="26"/>
        <v>geen risico</v>
      </c>
    </row>
    <row r="65" spans="2:40">
      <c r="B65" s="4" t="s">
        <v>119</v>
      </c>
      <c r="C65" s="172" t="str">
        <f t="shared" si="2"/>
        <v>Bedrijfsinformatiesystemen</v>
      </c>
      <c r="D65" s="4">
        <v>26</v>
      </c>
      <c r="E65" s="4">
        <v>27</v>
      </c>
      <c r="F65" s="4">
        <v>28</v>
      </c>
      <c r="G65" s="4">
        <v>43</v>
      </c>
      <c r="H65" s="4">
        <v>44</v>
      </c>
      <c r="I65" s="4">
        <v>45</v>
      </c>
      <c r="J65" s="4">
        <v>48</v>
      </c>
      <c r="K65" s="4">
        <v>55</v>
      </c>
      <c r="L65" s="4"/>
      <c r="M65" s="4"/>
      <c r="N65" s="5">
        <f t="shared" ca="1" si="3"/>
        <v>0</v>
      </c>
      <c r="O65" s="5">
        <f t="shared" ca="1" si="4"/>
        <v>0</v>
      </c>
      <c r="P65" s="5">
        <f t="shared" ca="1" si="5"/>
        <v>0</v>
      </c>
      <c r="Q65" s="5">
        <f t="shared" ca="1" si="6"/>
        <v>0</v>
      </c>
      <c r="R65" s="5">
        <f t="shared" ca="1" si="7"/>
        <v>0</v>
      </c>
      <c r="S65" s="5">
        <f t="shared" ca="1" si="8"/>
        <v>0</v>
      </c>
      <c r="T65" s="5">
        <f t="shared" ca="1" si="9"/>
        <v>0</v>
      </c>
      <c r="U65" s="5">
        <f t="shared" ca="1" si="10"/>
        <v>0</v>
      </c>
      <c r="V65" s="5" t="str">
        <f t="shared" ca="1" si="11"/>
        <v/>
      </c>
      <c r="W65" s="5" t="str">
        <f t="shared" ca="1" si="12"/>
        <v/>
      </c>
      <c r="X65" s="173">
        <f t="shared" ca="1" si="13"/>
        <v>0</v>
      </c>
      <c r="Y65" s="174">
        <f t="shared" ca="1" si="14"/>
        <v>0</v>
      </c>
      <c r="Z65" s="3">
        <f t="shared" ca="1" si="15"/>
        <v>1</v>
      </c>
      <c r="AA65" s="3">
        <f t="shared" ca="1" si="16"/>
        <v>1</v>
      </c>
      <c r="AB65" s="3">
        <f t="shared" ca="1" si="17"/>
        <v>1</v>
      </c>
      <c r="AC65" s="3">
        <f t="shared" ca="1" si="18"/>
        <v>1</v>
      </c>
      <c r="AD65" s="3">
        <f t="shared" ca="1" si="19"/>
        <v>1</v>
      </c>
      <c r="AE65" s="3">
        <f t="shared" ca="1" si="20"/>
        <v>1</v>
      </c>
      <c r="AF65" s="3">
        <f t="shared" ca="1" si="21"/>
        <v>1</v>
      </c>
      <c r="AG65" s="3">
        <f t="shared" ca="1" si="22"/>
        <v>1</v>
      </c>
      <c r="AH65" s="3">
        <f t="shared" ca="1" si="23"/>
        <v>0</v>
      </c>
      <c r="AI65" s="3">
        <f t="shared" ca="1" si="24"/>
        <v>0</v>
      </c>
      <c r="AJ65" s="3">
        <f t="shared" ca="1" si="25"/>
        <v>8</v>
      </c>
      <c r="AK65" s="166"/>
      <c r="AL65" s="166" t="s">
        <v>410</v>
      </c>
      <c r="AM65" s="166" t="s">
        <v>120</v>
      </c>
      <c r="AN65" s="166" t="str">
        <f t="shared" ca="1" si="26"/>
        <v>geen risico</v>
      </c>
    </row>
    <row r="66" spans="2:40">
      <c r="B66" s="4" t="s">
        <v>115</v>
      </c>
      <c r="C66" s="172" t="str">
        <f t="shared" si="2"/>
        <v>Elektronische handel</v>
      </c>
      <c r="D66" s="4">
        <v>14</v>
      </c>
      <c r="E66" s="4">
        <v>26</v>
      </c>
      <c r="F66" s="4">
        <v>27</v>
      </c>
      <c r="G66" s="4">
        <v>28</v>
      </c>
      <c r="H66" s="4">
        <v>43</v>
      </c>
      <c r="I66" s="4">
        <v>44</v>
      </c>
      <c r="J66" s="4">
        <v>45</v>
      </c>
      <c r="K66" s="4">
        <v>48</v>
      </c>
      <c r="L66" s="4">
        <v>51</v>
      </c>
      <c r="M66" s="4">
        <v>55</v>
      </c>
      <c r="N66" s="5">
        <f t="shared" ca="1" si="3"/>
        <v>0</v>
      </c>
      <c r="O66" s="5">
        <f t="shared" ca="1" si="4"/>
        <v>0</v>
      </c>
      <c r="P66" s="5">
        <f t="shared" ca="1" si="5"/>
        <v>0</v>
      </c>
      <c r="Q66" s="5">
        <f t="shared" ca="1" si="6"/>
        <v>0</v>
      </c>
      <c r="R66" s="5">
        <f t="shared" ca="1" si="7"/>
        <v>0</v>
      </c>
      <c r="S66" s="5">
        <f t="shared" ca="1" si="8"/>
        <v>0</v>
      </c>
      <c r="T66" s="5">
        <f t="shared" ca="1" si="9"/>
        <v>0</v>
      </c>
      <c r="U66" s="5">
        <f t="shared" ca="1" si="10"/>
        <v>0</v>
      </c>
      <c r="V66" s="5">
        <f t="shared" ca="1" si="11"/>
        <v>0</v>
      </c>
      <c r="W66" s="5">
        <f t="shared" ca="1" si="12"/>
        <v>0</v>
      </c>
      <c r="X66" s="173">
        <f t="shared" ca="1" si="13"/>
        <v>0</v>
      </c>
      <c r="Y66" s="174">
        <f t="shared" ca="1" si="14"/>
        <v>0</v>
      </c>
      <c r="Z66" s="3">
        <f t="shared" ca="1" si="15"/>
        <v>1</v>
      </c>
      <c r="AA66" s="3">
        <f t="shared" ca="1" si="16"/>
        <v>1</v>
      </c>
      <c r="AB66" s="3">
        <f t="shared" ca="1" si="17"/>
        <v>1</v>
      </c>
      <c r="AC66" s="3">
        <f t="shared" ca="1" si="18"/>
        <v>1</v>
      </c>
      <c r="AD66" s="3">
        <f t="shared" ca="1" si="19"/>
        <v>1</v>
      </c>
      <c r="AE66" s="3">
        <f t="shared" ca="1" si="20"/>
        <v>1</v>
      </c>
      <c r="AF66" s="3">
        <f t="shared" ca="1" si="21"/>
        <v>1</v>
      </c>
      <c r="AG66" s="3">
        <f t="shared" ca="1" si="22"/>
        <v>1</v>
      </c>
      <c r="AH66" s="3">
        <f t="shared" ca="1" si="23"/>
        <v>1</v>
      </c>
      <c r="AI66" s="3">
        <f t="shared" ca="1" si="24"/>
        <v>1</v>
      </c>
      <c r="AJ66" s="3">
        <f t="shared" ca="1" si="25"/>
        <v>10</v>
      </c>
      <c r="AK66" s="166"/>
      <c r="AL66" s="166" t="s">
        <v>411</v>
      </c>
      <c r="AM66" s="166" t="s">
        <v>116</v>
      </c>
      <c r="AN66" s="166" t="str">
        <f t="shared" ca="1" si="26"/>
        <v>geen risico</v>
      </c>
    </row>
    <row r="67" spans="2:40">
      <c r="B67" s="4" t="s">
        <v>197</v>
      </c>
      <c r="C67" s="172" t="str">
        <f t="shared" si="2"/>
        <v>Online transacties</v>
      </c>
      <c r="D67" s="4">
        <v>44</v>
      </c>
      <c r="E67" s="4">
        <v>56</v>
      </c>
      <c r="F67" s="4"/>
      <c r="G67" s="4"/>
      <c r="H67" s="4"/>
      <c r="I67" s="4"/>
      <c r="J67" s="4"/>
      <c r="K67" s="4"/>
      <c r="L67" s="4"/>
      <c r="M67" s="4"/>
      <c r="N67" s="5">
        <f t="shared" ca="1" si="3"/>
        <v>0</v>
      </c>
      <c r="O67" s="5">
        <f t="shared" ca="1" si="4"/>
        <v>0</v>
      </c>
      <c r="P67" s="5" t="str">
        <f t="shared" ca="1" si="5"/>
        <v/>
      </c>
      <c r="Q67" s="5" t="str">
        <f t="shared" ca="1" si="6"/>
        <v/>
      </c>
      <c r="R67" s="5" t="str">
        <f t="shared" ca="1" si="7"/>
        <v/>
      </c>
      <c r="S67" s="5" t="str">
        <f t="shared" ca="1" si="8"/>
        <v/>
      </c>
      <c r="T67" s="5" t="str">
        <f t="shared" ca="1" si="9"/>
        <v/>
      </c>
      <c r="U67" s="5" t="str">
        <f t="shared" ca="1" si="10"/>
        <v/>
      </c>
      <c r="V67" s="5" t="str">
        <f t="shared" ca="1" si="11"/>
        <v/>
      </c>
      <c r="W67" s="5" t="str">
        <f t="shared" ca="1" si="12"/>
        <v/>
      </c>
      <c r="X67" s="173">
        <f t="shared" ca="1" si="13"/>
        <v>0</v>
      </c>
      <c r="Y67" s="174">
        <f t="shared" ca="1" si="14"/>
        <v>0</v>
      </c>
      <c r="Z67" s="3">
        <f t="shared" ca="1" si="15"/>
        <v>1</v>
      </c>
      <c r="AA67" s="3">
        <f t="shared" ca="1" si="16"/>
        <v>1</v>
      </c>
      <c r="AB67" s="3">
        <f t="shared" ca="1" si="17"/>
        <v>0</v>
      </c>
      <c r="AC67" s="3">
        <f t="shared" ca="1" si="18"/>
        <v>0</v>
      </c>
      <c r="AD67" s="3">
        <f t="shared" ca="1" si="19"/>
        <v>0</v>
      </c>
      <c r="AE67" s="3">
        <f t="shared" ca="1" si="20"/>
        <v>0</v>
      </c>
      <c r="AF67" s="3">
        <f t="shared" ca="1" si="21"/>
        <v>0</v>
      </c>
      <c r="AG67" s="3">
        <f t="shared" ca="1" si="22"/>
        <v>0</v>
      </c>
      <c r="AH67" s="3">
        <f t="shared" ca="1" si="23"/>
        <v>0</v>
      </c>
      <c r="AI67" s="3">
        <f t="shared" ca="1" si="24"/>
        <v>0</v>
      </c>
      <c r="AJ67" s="3">
        <f t="shared" ca="1" si="25"/>
        <v>2</v>
      </c>
      <c r="AK67" s="166"/>
      <c r="AL67" s="166" t="s">
        <v>412</v>
      </c>
      <c r="AM67" s="166" t="s">
        <v>198</v>
      </c>
      <c r="AN67" s="166" t="str">
        <f t="shared" ca="1" si="26"/>
        <v>geen risico</v>
      </c>
    </row>
    <row r="68" spans="2:40">
      <c r="B68" s="4" t="s">
        <v>121</v>
      </c>
      <c r="C68" s="172" t="str">
        <f t="shared" ref="C68:C131" si="27">+IF($AO$2="UK",AM68,AL68)</f>
        <v>Openbaar beschikbare informatie</v>
      </c>
      <c r="D68" s="4">
        <v>12</v>
      </c>
      <c r="E68" s="4">
        <v>28</v>
      </c>
      <c r="F68" s="4">
        <v>33</v>
      </c>
      <c r="G68" s="4">
        <v>43</v>
      </c>
      <c r="H68" s="4">
        <v>44</v>
      </c>
      <c r="I68" s="4">
        <v>48</v>
      </c>
      <c r="J68" s="4">
        <v>55</v>
      </c>
      <c r="K68" s="4"/>
      <c r="L68" s="4"/>
      <c r="M68" s="4"/>
      <c r="N68" s="5">
        <f t="shared" ref="N68:N131" ca="1" si="28">+IF(D68&lt;&gt;"",INDIRECT("Threats!C"&amp;D68+1),"")</f>
        <v>0</v>
      </c>
      <c r="O68" s="5">
        <f t="shared" ref="O68:O131" ca="1" si="29">+IF(E68&lt;&gt;"",INDIRECT("Threats!C"&amp;E68+1),"")</f>
        <v>0</v>
      </c>
      <c r="P68" s="5">
        <f t="shared" ref="P68:P131" ca="1" si="30">+IF(F68&lt;&gt;"",INDIRECT("Threats!C"&amp;F68+1),"")</f>
        <v>0</v>
      </c>
      <c r="Q68" s="5">
        <f t="shared" ref="Q68:Q131" ca="1" si="31">+IF(G68&lt;&gt;"",INDIRECT("Threats!C"&amp;G68+1),"")</f>
        <v>0</v>
      </c>
      <c r="R68" s="5">
        <f t="shared" ref="R68:R131" ca="1" si="32">+IF(H68&lt;&gt;"",INDIRECT("Threats!C"&amp;H68+1),"")</f>
        <v>0</v>
      </c>
      <c r="S68" s="5">
        <f t="shared" ref="S68:S131" ca="1" si="33">+IF(I68&lt;&gt;"",INDIRECT("Threats!C"&amp;I68+1),"")</f>
        <v>0</v>
      </c>
      <c r="T68" s="5">
        <f t="shared" ref="T68:T131" ca="1" si="34">+IF(J68&lt;&gt;"",INDIRECT("Threats!C"&amp;J68+1),"")</f>
        <v>0</v>
      </c>
      <c r="U68" s="5" t="str">
        <f t="shared" ref="U68:U131" ca="1" si="35">+IF(K68&lt;&gt;"",INDIRECT("Threats!C"&amp;K68+1),"")</f>
        <v/>
      </c>
      <c r="V68" s="5" t="str">
        <f t="shared" ref="V68:V131" ca="1" si="36">+IF(L68&lt;&gt;"",INDIRECT("Threats!C"&amp;L68+1),"")</f>
        <v/>
      </c>
      <c r="W68" s="5" t="str">
        <f t="shared" ref="W68:W131" ca="1" si="37">+IF(M68&lt;&gt;"",INDIRECT("Threats!C"&amp;M68+1),"")</f>
        <v/>
      </c>
      <c r="X68" s="173">
        <f t="shared" ref="X68:X131" ca="1" si="38">+SUM(N68:W68)/AJ68</f>
        <v>0</v>
      </c>
      <c r="Y68" s="174">
        <f t="shared" ref="Y68:Y131" ca="1" si="39">+MAX(N68:W68)</f>
        <v>0</v>
      </c>
      <c r="Z68" s="3">
        <f t="shared" ref="Z68:Z131" ca="1" si="40">+IF(N68&lt;&gt;"",1,0)</f>
        <v>1</v>
      </c>
      <c r="AA68" s="3">
        <f t="shared" ref="AA68:AA131" ca="1" si="41">+IF(O68&lt;&gt;"",1,0)</f>
        <v>1</v>
      </c>
      <c r="AB68" s="3">
        <f t="shared" ref="AB68:AB131" ca="1" si="42">+IF(P68&lt;&gt;"",1,0)</f>
        <v>1</v>
      </c>
      <c r="AC68" s="3">
        <f t="shared" ref="AC68:AC131" ca="1" si="43">+IF(Q68&lt;&gt;"",1,0)</f>
        <v>1</v>
      </c>
      <c r="AD68" s="3">
        <f t="shared" ref="AD68:AD131" ca="1" si="44">+IF(R68&lt;&gt;"",1,0)</f>
        <v>1</v>
      </c>
      <c r="AE68" s="3">
        <f t="shared" ref="AE68:AE131" ca="1" si="45">+IF(S68&lt;&gt;"",1,0)</f>
        <v>1</v>
      </c>
      <c r="AF68" s="3">
        <f t="shared" ref="AF68:AF131" ca="1" si="46">+IF(T68&lt;&gt;"",1,0)</f>
        <v>1</v>
      </c>
      <c r="AG68" s="3">
        <f t="shared" ref="AG68:AG131" ca="1" si="47">+IF(U68&lt;&gt;"",1,0)</f>
        <v>0</v>
      </c>
      <c r="AH68" s="3">
        <f t="shared" ref="AH68:AH131" ca="1" si="48">+IF(V68&lt;&gt;"",1,0)</f>
        <v>0</v>
      </c>
      <c r="AI68" s="3">
        <f t="shared" ref="AI68:AI131" ca="1" si="49">+IF(W68&lt;&gt;"",1,0)</f>
        <v>0</v>
      </c>
      <c r="AJ68" s="3">
        <f t="shared" ref="AJ68:AJ131" ca="1" si="50">+SUM(Z68:AI68)</f>
        <v>7</v>
      </c>
      <c r="AK68" s="166"/>
      <c r="AL68" s="166" t="s">
        <v>413</v>
      </c>
      <c r="AM68" s="166" t="s">
        <v>122</v>
      </c>
      <c r="AN68" s="166" t="str">
        <f t="shared" ref="AN68:AN131" ca="1" si="51">IF(Y68&lt;3,"geen risico",IF(N68="","",IF(N68&gt;2,"R"&amp;D68&amp;"V"&amp;N68&amp;" ",""))&amp;IF(O68="","",IF(O68&gt;2,"R"&amp;E68&amp;"V"&amp;O68&amp;" ",""))&amp;IF(P68="","",IF(P68&gt;2,"R"&amp;F68&amp;"V"&amp;P68&amp;" ",""))&amp;IF(Q68="","",IF(Q68&gt;2,"R"&amp;G68&amp;"V"&amp;Q68&amp;" ",""))&amp;IF(R68="","",IF(R68&gt;2,"R"&amp;H68&amp;"V"&amp;R68&amp;" ",""))&amp;IF(S68="","",IF(S68&gt;2,"R"&amp;I68&amp;"V"&amp;S68&amp;" ",""))&amp;IF(T68="","",IF(T68&gt;2,"R"&amp;J68&amp;"V"&amp;T68&amp;" ",""))&amp;IF(U68="","",IF(U68&gt;2,"R"&amp;K68&amp;"V"&amp;U68&amp;" ",""))&amp;IF(V68="","",IF(V68&gt;2,"R"&amp;L68&amp;"V"&amp;V68&amp;" ",""))&amp;IF(W68="","",IF(W68&gt;2,"R"&amp;M68&amp;"V"&amp;W68,"")))</f>
        <v>geen risico</v>
      </c>
    </row>
    <row r="69" spans="2:40">
      <c r="B69" s="4" t="s">
        <v>173</v>
      </c>
      <c r="C69" s="172" t="str">
        <f t="shared" si="27"/>
        <v>Aanmaken van auditlogboeken</v>
      </c>
      <c r="D69" s="4">
        <v>13</v>
      </c>
      <c r="E69" s="4">
        <v>26</v>
      </c>
      <c r="F69" s="4"/>
      <c r="G69" s="4"/>
      <c r="H69" s="4"/>
      <c r="I69" s="4"/>
      <c r="J69" s="4"/>
      <c r="K69" s="4"/>
      <c r="L69" s="4"/>
      <c r="M69" s="4"/>
      <c r="N69" s="5">
        <f t="shared" ca="1" si="28"/>
        <v>0</v>
      </c>
      <c r="O69" s="5">
        <f t="shared" ca="1" si="29"/>
        <v>0</v>
      </c>
      <c r="P69" s="5" t="str">
        <f t="shared" ca="1" si="30"/>
        <v/>
      </c>
      <c r="Q69" s="5" t="str">
        <f t="shared" ca="1" si="31"/>
        <v/>
      </c>
      <c r="R69" s="5" t="str">
        <f t="shared" ca="1" si="32"/>
        <v/>
      </c>
      <c r="S69" s="5" t="str">
        <f t="shared" ca="1" si="33"/>
        <v/>
      </c>
      <c r="T69" s="5" t="str">
        <f t="shared" ca="1" si="34"/>
        <v/>
      </c>
      <c r="U69" s="5" t="str">
        <f t="shared" ca="1" si="35"/>
        <v/>
      </c>
      <c r="V69" s="5" t="str">
        <f t="shared" ca="1" si="36"/>
        <v/>
      </c>
      <c r="W69" s="5" t="str">
        <f t="shared" ca="1" si="37"/>
        <v/>
      </c>
      <c r="X69" s="173">
        <f t="shared" ca="1" si="38"/>
        <v>0</v>
      </c>
      <c r="Y69" s="174">
        <f t="shared" ca="1" si="39"/>
        <v>0</v>
      </c>
      <c r="Z69" s="3">
        <f t="shared" ca="1" si="40"/>
        <v>1</v>
      </c>
      <c r="AA69" s="3">
        <f t="shared" ca="1" si="41"/>
        <v>1</v>
      </c>
      <c r="AB69" s="3">
        <f t="shared" ca="1" si="42"/>
        <v>0</v>
      </c>
      <c r="AC69" s="3">
        <f t="shared" ca="1" si="43"/>
        <v>0</v>
      </c>
      <c r="AD69" s="3">
        <f t="shared" ca="1" si="44"/>
        <v>0</v>
      </c>
      <c r="AE69" s="3">
        <f t="shared" ca="1" si="45"/>
        <v>0</v>
      </c>
      <c r="AF69" s="3">
        <f t="shared" ca="1" si="46"/>
        <v>0</v>
      </c>
      <c r="AG69" s="3">
        <f t="shared" ca="1" si="47"/>
        <v>0</v>
      </c>
      <c r="AH69" s="3">
        <f t="shared" ca="1" si="48"/>
        <v>0</v>
      </c>
      <c r="AI69" s="3">
        <f t="shared" ca="1" si="49"/>
        <v>0</v>
      </c>
      <c r="AJ69" s="3">
        <f t="shared" ca="1" si="50"/>
        <v>2</v>
      </c>
      <c r="AK69" s="166"/>
      <c r="AL69" s="166" t="s">
        <v>414</v>
      </c>
      <c r="AM69" s="166" t="s">
        <v>174</v>
      </c>
      <c r="AN69" s="166" t="str">
        <f t="shared" ca="1" si="51"/>
        <v>geen risico</v>
      </c>
    </row>
    <row r="70" spans="2:40">
      <c r="B70" s="4" t="s">
        <v>175</v>
      </c>
      <c r="C70" s="172" t="str">
        <f t="shared" si="27"/>
        <v>Bewaken van systeemgebruik</v>
      </c>
      <c r="D70" s="4">
        <v>13</v>
      </c>
      <c r="E70" s="4">
        <v>17</v>
      </c>
      <c r="F70" s="4">
        <v>26</v>
      </c>
      <c r="G70" s="4"/>
      <c r="H70" s="4"/>
      <c r="I70" s="4"/>
      <c r="J70" s="4"/>
      <c r="K70" s="4"/>
      <c r="L70" s="4"/>
      <c r="M70" s="4"/>
      <c r="N70" s="5">
        <f t="shared" ca="1" si="28"/>
        <v>0</v>
      </c>
      <c r="O70" s="5">
        <f t="shared" ca="1" si="29"/>
        <v>0</v>
      </c>
      <c r="P70" s="5">
        <f t="shared" ca="1" si="30"/>
        <v>0</v>
      </c>
      <c r="Q70" s="5" t="str">
        <f t="shared" ca="1" si="31"/>
        <v/>
      </c>
      <c r="R70" s="5" t="str">
        <f t="shared" ca="1" si="32"/>
        <v/>
      </c>
      <c r="S70" s="5" t="str">
        <f t="shared" ca="1" si="33"/>
        <v/>
      </c>
      <c r="T70" s="5" t="str">
        <f t="shared" ca="1" si="34"/>
        <v/>
      </c>
      <c r="U70" s="5" t="str">
        <f t="shared" ca="1" si="35"/>
        <v/>
      </c>
      <c r="V70" s="5" t="str">
        <f t="shared" ca="1" si="36"/>
        <v/>
      </c>
      <c r="W70" s="5" t="str">
        <f t="shared" ca="1" si="37"/>
        <v/>
      </c>
      <c r="X70" s="173">
        <f t="shared" ca="1" si="38"/>
        <v>0</v>
      </c>
      <c r="Y70" s="174">
        <f t="shared" ca="1" si="39"/>
        <v>0</v>
      </c>
      <c r="Z70" s="3">
        <f t="shared" ca="1" si="40"/>
        <v>1</v>
      </c>
      <c r="AA70" s="3">
        <f t="shared" ca="1" si="41"/>
        <v>1</v>
      </c>
      <c r="AB70" s="3">
        <f t="shared" ca="1" si="42"/>
        <v>1</v>
      </c>
      <c r="AC70" s="3">
        <f t="shared" ca="1" si="43"/>
        <v>0</v>
      </c>
      <c r="AD70" s="3">
        <f t="shared" ca="1" si="44"/>
        <v>0</v>
      </c>
      <c r="AE70" s="3">
        <f t="shared" ca="1" si="45"/>
        <v>0</v>
      </c>
      <c r="AF70" s="3">
        <f t="shared" ca="1" si="46"/>
        <v>0</v>
      </c>
      <c r="AG70" s="3">
        <f t="shared" ca="1" si="47"/>
        <v>0</v>
      </c>
      <c r="AH70" s="3">
        <f t="shared" ca="1" si="48"/>
        <v>0</v>
      </c>
      <c r="AI70" s="3">
        <f t="shared" ca="1" si="49"/>
        <v>0</v>
      </c>
      <c r="AJ70" s="3">
        <f t="shared" ca="1" si="50"/>
        <v>3</v>
      </c>
      <c r="AK70" s="166"/>
      <c r="AL70" s="166" t="s">
        <v>415</v>
      </c>
      <c r="AM70" s="166" t="s">
        <v>176</v>
      </c>
      <c r="AN70" s="166" t="str">
        <f t="shared" ca="1" si="51"/>
        <v>geen risico</v>
      </c>
    </row>
    <row r="71" spans="2:40">
      <c r="B71" s="4" t="s">
        <v>177</v>
      </c>
      <c r="C71" s="172" t="str">
        <f t="shared" si="27"/>
        <v>Beveiliging van loginformatie</v>
      </c>
      <c r="D71" s="4">
        <v>13</v>
      </c>
      <c r="E71" s="4">
        <v>17</v>
      </c>
      <c r="F71" s="4">
        <v>26</v>
      </c>
      <c r="G71" s="4"/>
      <c r="H71" s="4"/>
      <c r="I71" s="4"/>
      <c r="J71" s="4"/>
      <c r="K71" s="4"/>
      <c r="L71" s="4"/>
      <c r="M71" s="4"/>
      <c r="N71" s="5">
        <f t="shared" ca="1" si="28"/>
        <v>0</v>
      </c>
      <c r="O71" s="5">
        <f t="shared" ca="1" si="29"/>
        <v>0</v>
      </c>
      <c r="P71" s="5">
        <f t="shared" ca="1" si="30"/>
        <v>0</v>
      </c>
      <c r="Q71" s="5" t="str">
        <f t="shared" ca="1" si="31"/>
        <v/>
      </c>
      <c r="R71" s="5" t="str">
        <f t="shared" ca="1" si="32"/>
        <v/>
      </c>
      <c r="S71" s="5" t="str">
        <f t="shared" ca="1" si="33"/>
        <v/>
      </c>
      <c r="T71" s="5" t="str">
        <f t="shared" ca="1" si="34"/>
        <v/>
      </c>
      <c r="U71" s="5" t="str">
        <f t="shared" ca="1" si="35"/>
        <v/>
      </c>
      <c r="V71" s="5" t="str">
        <f t="shared" ca="1" si="36"/>
        <v/>
      </c>
      <c r="W71" s="5" t="str">
        <f t="shared" ca="1" si="37"/>
        <v/>
      </c>
      <c r="X71" s="173">
        <f t="shared" ca="1" si="38"/>
        <v>0</v>
      </c>
      <c r="Y71" s="174">
        <f t="shared" ca="1" si="39"/>
        <v>0</v>
      </c>
      <c r="Z71" s="3">
        <f t="shared" ca="1" si="40"/>
        <v>1</v>
      </c>
      <c r="AA71" s="3">
        <f t="shared" ca="1" si="41"/>
        <v>1</v>
      </c>
      <c r="AB71" s="3">
        <f t="shared" ca="1" si="42"/>
        <v>1</v>
      </c>
      <c r="AC71" s="3">
        <f t="shared" ca="1" si="43"/>
        <v>0</v>
      </c>
      <c r="AD71" s="3">
        <f t="shared" ca="1" si="44"/>
        <v>0</v>
      </c>
      <c r="AE71" s="3">
        <f t="shared" ca="1" si="45"/>
        <v>0</v>
      </c>
      <c r="AF71" s="3">
        <f t="shared" ca="1" si="46"/>
        <v>0</v>
      </c>
      <c r="AG71" s="3">
        <f t="shared" ca="1" si="47"/>
        <v>0</v>
      </c>
      <c r="AH71" s="3">
        <f t="shared" ca="1" si="48"/>
        <v>0</v>
      </c>
      <c r="AI71" s="3">
        <f t="shared" ca="1" si="49"/>
        <v>0</v>
      </c>
      <c r="AJ71" s="3">
        <f t="shared" ca="1" si="50"/>
        <v>3</v>
      </c>
      <c r="AK71" s="166"/>
      <c r="AL71" s="166" t="s">
        <v>416</v>
      </c>
      <c r="AM71" s="166" t="s">
        <v>178</v>
      </c>
      <c r="AN71" s="166" t="str">
        <f t="shared" ca="1" si="51"/>
        <v>geen risico</v>
      </c>
    </row>
    <row r="72" spans="2:40">
      <c r="B72" s="4" t="s">
        <v>97</v>
      </c>
      <c r="C72" s="172" t="str">
        <f t="shared" si="27"/>
        <v>Logbestanden van systeembeheerder en -operator</v>
      </c>
      <c r="D72" s="4">
        <v>13</v>
      </c>
      <c r="E72" s="4"/>
      <c r="F72" s="4"/>
      <c r="G72" s="4"/>
      <c r="H72" s="4"/>
      <c r="I72" s="4"/>
      <c r="J72" s="4"/>
      <c r="K72" s="4"/>
      <c r="L72" s="4"/>
      <c r="M72" s="4"/>
      <c r="N72" s="5">
        <f t="shared" ca="1" si="28"/>
        <v>0</v>
      </c>
      <c r="O72" s="5" t="str">
        <f t="shared" ca="1" si="29"/>
        <v/>
      </c>
      <c r="P72" s="5" t="str">
        <f t="shared" ca="1" si="30"/>
        <v/>
      </c>
      <c r="Q72" s="5" t="str">
        <f t="shared" ca="1" si="31"/>
        <v/>
      </c>
      <c r="R72" s="5" t="str">
        <f t="shared" ca="1" si="32"/>
        <v/>
      </c>
      <c r="S72" s="5" t="str">
        <f t="shared" ca="1" si="33"/>
        <v/>
      </c>
      <c r="T72" s="5" t="str">
        <f t="shared" ca="1" si="34"/>
        <v/>
      </c>
      <c r="U72" s="5" t="str">
        <f t="shared" ca="1" si="35"/>
        <v/>
      </c>
      <c r="V72" s="5" t="str">
        <f t="shared" ca="1" si="36"/>
        <v/>
      </c>
      <c r="W72" s="5" t="str">
        <f t="shared" ca="1" si="37"/>
        <v/>
      </c>
      <c r="X72" s="173">
        <f t="shared" ca="1" si="38"/>
        <v>0</v>
      </c>
      <c r="Y72" s="174">
        <f t="shared" ca="1" si="39"/>
        <v>0</v>
      </c>
      <c r="Z72" s="3">
        <f t="shared" ca="1" si="40"/>
        <v>1</v>
      </c>
      <c r="AA72" s="3">
        <f t="shared" ca="1" si="41"/>
        <v>0</v>
      </c>
      <c r="AB72" s="3">
        <f t="shared" ca="1" si="42"/>
        <v>0</v>
      </c>
      <c r="AC72" s="3">
        <f t="shared" ca="1" si="43"/>
        <v>0</v>
      </c>
      <c r="AD72" s="3">
        <f t="shared" ca="1" si="44"/>
        <v>0</v>
      </c>
      <c r="AE72" s="3">
        <f t="shared" ca="1" si="45"/>
        <v>0</v>
      </c>
      <c r="AF72" s="3">
        <f t="shared" ca="1" si="46"/>
        <v>0</v>
      </c>
      <c r="AG72" s="3">
        <f t="shared" ca="1" si="47"/>
        <v>0</v>
      </c>
      <c r="AH72" s="3">
        <f t="shared" ca="1" si="48"/>
        <v>0</v>
      </c>
      <c r="AI72" s="3">
        <f t="shared" ca="1" si="49"/>
        <v>0</v>
      </c>
      <c r="AJ72" s="3">
        <f t="shared" ca="1" si="50"/>
        <v>1</v>
      </c>
      <c r="AK72" s="166"/>
      <c r="AL72" s="166" t="s">
        <v>417</v>
      </c>
      <c r="AM72" s="166" t="s">
        <v>98</v>
      </c>
      <c r="AN72" s="166" t="str">
        <f t="shared" ca="1" si="51"/>
        <v>geen risico</v>
      </c>
    </row>
    <row r="73" spans="2:40">
      <c r="B73" s="4" t="s">
        <v>99</v>
      </c>
      <c r="C73" s="172" t="str">
        <f t="shared" si="27"/>
        <v>Registratie van storingen</v>
      </c>
      <c r="D73" s="4">
        <v>5</v>
      </c>
      <c r="E73" s="4">
        <v>13</v>
      </c>
      <c r="F73" s="4"/>
      <c r="G73" s="4"/>
      <c r="H73" s="4"/>
      <c r="I73" s="4"/>
      <c r="J73" s="4"/>
      <c r="K73" s="4"/>
      <c r="L73" s="4"/>
      <c r="M73" s="4"/>
      <c r="N73" s="5">
        <f t="shared" ca="1" si="28"/>
        <v>0</v>
      </c>
      <c r="O73" s="5">
        <f t="shared" ca="1" si="29"/>
        <v>0</v>
      </c>
      <c r="P73" s="5" t="str">
        <f t="shared" ca="1" si="30"/>
        <v/>
      </c>
      <c r="Q73" s="5" t="str">
        <f t="shared" ca="1" si="31"/>
        <v/>
      </c>
      <c r="R73" s="5" t="str">
        <f t="shared" ca="1" si="32"/>
        <v/>
      </c>
      <c r="S73" s="5" t="str">
        <f t="shared" ca="1" si="33"/>
        <v/>
      </c>
      <c r="T73" s="5" t="str">
        <f t="shared" ca="1" si="34"/>
        <v/>
      </c>
      <c r="U73" s="5" t="str">
        <f t="shared" ca="1" si="35"/>
        <v/>
      </c>
      <c r="V73" s="5" t="str">
        <f t="shared" ca="1" si="36"/>
        <v/>
      </c>
      <c r="W73" s="5" t="str">
        <f t="shared" ca="1" si="37"/>
        <v/>
      </c>
      <c r="X73" s="173">
        <f t="shared" ca="1" si="38"/>
        <v>0</v>
      </c>
      <c r="Y73" s="174">
        <f t="shared" ca="1" si="39"/>
        <v>0</v>
      </c>
      <c r="Z73" s="3">
        <f t="shared" ca="1" si="40"/>
        <v>1</v>
      </c>
      <c r="AA73" s="3">
        <f t="shared" ca="1" si="41"/>
        <v>1</v>
      </c>
      <c r="AB73" s="3">
        <f t="shared" ca="1" si="42"/>
        <v>0</v>
      </c>
      <c r="AC73" s="3">
        <f t="shared" ca="1" si="43"/>
        <v>0</v>
      </c>
      <c r="AD73" s="3">
        <f t="shared" ca="1" si="44"/>
        <v>0</v>
      </c>
      <c r="AE73" s="3">
        <f t="shared" ca="1" si="45"/>
        <v>0</v>
      </c>
      <c r="AF73" s="3">
        <f t="shared" ca="1" si="46"/>
        <v>0</v>
      </c>
      <c r="AG73" s="3">
        <f t="shared" ca="1" si="47"/>
        <v>0</v>
      </c>
      <c r="AH73" s="3">
        <f t="shared" ca="1" si="48"/>
        <v>0</v>
      </c>
      <c r="AI73" s="3">
        <f t="shared" ca="1" si="49"/>
        <v>0</v>
      </c>
      <c r="AJ73" s="3">
        <f t="shared" ca="1" si="50"/>
        <v>2</v>
      </c>
      <c r="AK73" s="166"/>
      <c r="AL73" s="166" t="s">
        <v>418</v>
      </c>
      <c r="AM73" s="166" t="s">
        <v>100</v>
      </c>
      <c r="AN73" s="166" t="str">
        <f t="shared" ca="1" si="51"/>
        <v>geen risico</v>
      </c>
    </row>
    <row r="74" spans="2:40">
      <c r="B74" s="4" t="s">
        <v>179</v>
      </c>
      <c r="C74" s="172" t="str">
        <f t="shared" si="27"/>
        <v>Synchronisatie van systeemklokken</v>
      </c>
      <c r="D74" s="4">
        <v>13</v>
      </c>
      <c r="E74" s="4">
        <v>26</v>
      </c>
      <c r="F74" s="4"/>
      <c r="G74" s="4"/>
      <c r="H74" s="4"/>
      <c r="I74" s="4"/>
      <c r="J74" s="4"/>
      <c r="K74" s="4"/>
      <c r="L74" s="4"/>
      <c r="M74" s="4"/>
      <c r="N74" s="5">
        <f t="shared" ca="1" si="28"/>
        <v>0</v>
      </c>
      <c r="O74" s="5">
        <f t="shared" ca="1" si="29"/>
        <v>0</v>
      </c>
      <c r="P74" s="5" t="str">
        <f t="shared" ca="1" si="30"/>
        <v/>
      </c>
      <c r="Q74" s="5" t="str">
        <f t="shared" ca="1" si="31"/>
        <v/>
      </c>
      <c r="R74" s="5" t="str">
        <f t="shared" ca="1" si="32"/>
        <v/>
      </c>
      <c r="S74" s="5" t="str">
        <f t="shared" ca="1" si="33"/>
        <v/>
      </c>
      <c r="T74" s="5" t="str">
        <f t="shared" ca="1" si="34"/>
        <v/>
      </c>
      <c r="U74" s="5" t="str">
        <f t="shared" ca="1" si="35"/>
        <v/>
      </c>
      <c r="V74" s="5" t="str">
        <f t="shared" ca="1" si="36"/>
        <v/>
      </c>
      <c r="W74" s="5" t="str">
        <f t="shared" ca="1" si="37"/>
        <v/>
      </c>
      <c r="X74" s="173">
        <f t="shared" ca="1" si="38"/>
        <v>0</v>
      </c>
      <c r="Y74" s="174">
        <f t="shared" ca="1" si="39"/>
        <v>0</v>
      </c>
      <c r="Z74" s="3">
        <f t="shared" ca="1" si="40"/>
        <v>1</v>
      </c>
      <c r="AA74" s="3">
        <f t="shared" ca="1" si="41"/>
        <v>1</v>
      </c>
      <c r="AB74" s="3">
        <f t="shared" ca="1" si="42"/>
        <v>0</v>
      </c>
      <c r="AC74" s="3">
        <f t="shared" ca="1" si="43"/>
        <v>0</v>
      </c>
      <c r="AD74" s="3">
        <f t="shared" ca="1" si="44"/>
        <v>0</v>
      </c>
      <c r="AE74" s="3">
        <f t="shared" ca="1" si="45"/>
        <v>0</v>
      </c>
      <c r="AF74" s="3">
        <f t="shared" ca="1" si="46"/>
        <v>0</v>
      </c>
      <c r="AG74" s="3">
        <f t="shared" ca="1" si="47"/>
        <v>0</v>
      </c>
      <c r="AH74" s="3">
        <f t="shared" ca="1" si="48"/>
        <v>0</v>
      </c>
      <c r="AI74" s="3">
        <f t="shared" ca="1" si="49"/>
        <v>0</v>
      </c>
      <c r="AJ74" s="3">
        <f t="shared" ca="1" si="50"/>
        <v>2</v>
      </c>
      <c r="AK74" s="166"/>
      <c r="AL74" s="166" t="s">
        <v>419</v>
      </c>
      <c r="AM74" s="166" t="s">
        <v>180</v>
      </c>
      <c r="AN74" s="166" t="str">
        <f t="shared" ca="1" si="51"/>
        <v>geen risico</v>
      </c>
    </row>
    <row r="75" spans="2:40">
      <c r="B75" s="4" t="s">
        <v>125</v>
      </c>
      <c r="C75" s="172" t="str">
        <f t="shared" si="27"/>
        <v>Toegangsbeveiligingsbeleid</v>
      </c>
      <c r="D75" s="4">
        <v>1</v>
      </c>
      <c r="E75" s="4">
        <v>12</v>
      </c>
      <c r="F75" s="4">
        <v>26</v>
      </c>
      <c r="G75" s="4">
        <v>31</v>
      </c>
      <c r="H75" s="4"/>
      <c r="I75" s="4"/>
      <c r="J75" s="4"/>
      <c r="K75" s="4"/>
      <c r="L75" s="4"/>
      <c r="M75" s="4"/>
      <c r="N75" s="5">
        <f t="shared" ca="1" si="28"/>
        <v>0</v>
      </c>
      <c r="O75" s="5">
        <f t="shared" ca="1" si="29"/>
        <v>0</v>
      </c>
      <c r="P75" s="5">
        <f t="shared" ca="1" si="30"/>
        <v>0</v>
      </c>
      <c r="Q75" s="5">
        <f t="shared" ca="1" si="31"/>
        <v>0</v>
      </c>
      <c r="R75" s="5" t="str">
        <f t="shared" ca="1" si="32"/>
        <v/>
      </c>
      <c r="S75" s="5" t="str">
        <f t="shared" ca="1" si="33"/>
        <v/>
      </c>
      <c r="T75" s="5" t="str">
        <f t="shared" ca="1" si="34"/>
        <v/>
      </c>
      <c r="U75" s="5" t="str">
        <f t="shared" ca="1" si="35"/>
        <v/>
      </c>
      <c r="V75" s="5" t="str">
        <f t="shared" ca="1" si="36"/>
        <v/>
      </c>
      <c r="W75" s="5" t="str">
        <f t="shared" ca="1" si="37"/>
        <v/>
      </c>
      <c r="X75" s="173">
        <f t="shared" ca="1" si="38"/>
        <v>0</v>
      </c>
      <c r="Y75" s="174">
        <f t="shared" ca="1" si="39"/>
        <v>0</v>
      </c>
      <c r="Z75" s="3">
        <f t="shared" ca="1" si="40"/>
        <v>1</v>
      </c>
      <c r="AA75" s="3">
        <f t="shared" ca="1" si="41"/>
        <v>1</v>
      </c>
      <c r="AB75" s="3">
        <f t="shared" ca="1" si="42"/>
        <v>1</v>
      </c>
      <c r="AC75" s="3">
        <f t="shared" ca="1" si="43"/>
        <v>1</v>
      </c>
      <c r="AD75" s="3">
        <f t="shared" ca="1" si="44"/>
        <v>0</v>
      </c>
      <c r="AE75" s="3">
        <f t="shared" ca="1" si="45"/>
        <v>0</v>
      </c>
      <c r="AF75" s="3">
        <f t="shared" ca="1" si="46"/>
        <v>0</v>
      </c>
      <c r="AG75" s="3">
        <f t="shared" ca="1" si="47"/>
        <v>0</v>
      </c>
      <c r="AH75" s="3">
        <f t="shared" ca="1" si="48"/>
        <v>0</v>
      </c>
      <c r="AI75" s="3">
        <f t="shared" ca="1" si="49"/>
        <v>0</v>
      </c>
      <c r="AJ75" s="3">
        <f t="shared" ca="1" si="50"/>
        <v>4</v>
      </c>
      <c r="AK75" s="166"/>
      <c r="AL75" s="166" t="s">
        <v>420</v>
      </c>
      <c r="AM75" s="166" t="s">
        <v>126</v>
      </c>
      <c r="AN75" s="166" t="str">
        <f t="shared" ca="1" si="51"/>
        <v>geen risico</v>
      </c>
    </row>
    <row r="76" spans="2:40">
      <c r="B76" s="4" t="s">
        <v>127</v>
      </c>
      <c r="C76" s="172" t="str">
        <f t="shared" si="27"/>
        <v>Registratie van gebruikers</v>
      </c>
      <c r="D76" s="4">
        <v>13</v>
      </c>
      <c r="E76" s="4">
        <v>26</v>
      </c>
      <c r="F76" s="4">
        <v>51</v>
      </c>
      <c r="G76" s="4"/>
      <c r="H76" s="4"/>
      <c r="I76" s="4"/>
      <c r="J76" s="4"/>
      <c r="K76" s="4"/>
      <c r="L76" s="4"/>
      <c r="M76" s="4"/>
      <c r="N76" s="5">
        <f t="shared" ca="1" si="28"/>
        <v>0</v>
      </c>
      <c r="O76" s="5">
        <f t="shared" ca="1" si="29"/>
        <v>0</v>
      </c>
      <c r="P76" s="5">
        <f t="shared" ca="1" si="30"/>
        <v>0</v>
      </c>
      <c r="Q76" s="5" t="str">
        <f t="shared" ca="1" si="31"/>
        <v/>
      </c>
      <c r="R76" s="5" t="str">
        <f t="shared" ca="1" si="32"/>
        <v/>
      </c>
      <c r="S76" s="5" t="str">
        <f t="shared" ca="1" si="33"/>
        <v/>
      </c>
      <c r="T76" s="5" t="str">
        <f t="shared" ca="1" si="34"/>
        <v/>
      </c>
      <c r="U76" s="5" t="str">
        <f t="shared" ca="1" si="35"/>
        <v/>
      </c>
      <c r="V76" s="5" t="str">
        <f t="shared" ca="1" si="36"/>
        <v/>
      </c>
      <c r="W76" s="5" t="str">
        <f t="shared" ca="1" si="37"/>
        <v/>
      </c>
      <c r="X76" s="173">
        <f t="shared" ca="1" si="38"/>
        <v>0</v>
      </c>
      <c r="Y76" s="174">
        <f t="shared" ca="1" si="39"/>
        <v>0</v>
      </c>
      <c r="Z76" s="3">
        <f t="shared" ca="1" si="40"/>
        <v>1</v>
      </c>
      <c r="AA76" s="3">
        <f t="shared" ca="1" si="41"/>
        <v>1</v>
      </c>
      <c r="AB76" s="3">
        <f t="shared" ca="1" si="42"/>
        <v>1</v>
      </c>
      <c r="AC76" s="3">
        <f t="shared" ca="1" si="43"/>
        <v>0</v>
      </c>
      <c r="AD76" s="3">
        <f t="shared" ca="1" si="44"/>
        <v>0</v>
      </c>
      <c r="AE76" s="3">
        <f t="shared" ca="1" si="45"/>
        <v>0</v>
      </c>
      <c r="AF76" s="3">
        <f t="shared" ca="1" si="46"/>
        <v>0</v>
      </c>
      <c r="AG76" s="3">
        <f t="shared" ca="1" si="47"/>
        <v>0</v>
      </c>
      <c r="AH76" s="3">
        <f t="shared" ca="1" si="48"/>
        <v>0</v>
      </c>
      <c r="AI76" s="3">
        <f t="shared" ca="1" si="49"/>
        <v>0</v>
      </c>
      <c r="AJ76" s="3">
        <f t="shared" ca="1" si="50"/>
        <v>3</v>
      </c>
      <c r="AK76" s="166"/>
      <c r="AL76" s="166" t="s">
        <v>421</v>
      </c>
      <c r="AM76" s="166" t="s">
        <v>128</v>
      </c>
      <c r="AN76" s="166" t="str">
        <f t="shared" ca="1" si="51"/>
        <v>geen risico</v>
      </c>
    </row>
    <row r="77" spans="2:40">
      <c r="B77" s="4" t="s">
        <v>129</v>
      </c>
      <c r="C77" s="172" t="str">
        <f t="shared" si="27"/>
        <v>Beheer van speciale bevoegdheden</v>
      </c>
      <c r="D77" s="4">
        <v>13</v>
      </c>
      <c r="E77" s="4">
        <v>26</v>
      </c>
      <c r="F77" s="4">
        <v>29</v>
      </c>
      <c r="G77" s="4"/>
      <c r="H77" s="4"/>
      <c r="I77" s="4"/>
      <c r="J77" s="4"/>
      <c r="K77" s="4"/>
      <c r="L77" s="4"/>
      <c r="M77" s="4"/>
      <c r="N77" s="5">
        <f t="shared" ca="1" si="28"/>
        <v>0</v>
      </c>
      <c r="O77" s="5">
        <f t="shared" ca="1" si="29"/>
        <v>0</v>
      </c>
      <c r="P77" s="5">
        <f t="shared" ca="1" si="30"/>
        <v>0</v>
      </c>
      <c r="Q77" s="5" t="str">
        <f t="shared" ca="1" si="31"/>
        <v/>
      </c>
      <c r="R77" s="5" t="str">
        <f t="shared" ca="1" si="32"/>
        <v/>
      </c>
      <c r="S77" s="5" t="str">
        <f t="shared" ca="1" si="33"/>
        <v/>
      </c>
      <c r="T77" s="5" t="str">
        <f t="shared" ca="1" si="34"/>
        <v/>
      </c>
      <c r="U77" s="5" t="str">
        <f t="shared" ca="1" si="35"/>
        <v/>
      </c>
      <c r="V77" s="5" t="str">
        <f t="shared" ca="1" si="36"/>
        <v/>
      </c>
      <c r="W77" s="5" t="str">
        <f t="shared" ca="1" si="37"/>
        <v/>
      </c>
      <c r="X77" s="173">
        <f t="shared" ca="1" si="38"/>
        <v>0</v>
      </c>
      <c r="Y77" s="174">
        <f t="shared" ca="1" si="39"/>
        <v>0</v>
      </c>
      <c r="Z77" s="3">
        <f t="shared" ca="1" si="40"/>
        <v>1</v>
      </c>
      <c r="AA77" s="3">
        <f t="shared" ca="1" si="41"/>
        <v>1</v>
      </c>
      <c r="AB77" s="3">
        <f t="shared" ca="1" si="42"/>
        <v>1</v>
      </c>
      <c r="AC77" s="3">
        <f t="shared" ca="1" si="43"/>
        <v>0</v>
      </c>
      <c r="AD77" s="3">
        <f t="shared" ca="1" si="44"/>
        <v>0</v>
      </c>
      <c r="AE77" s="3">
        <f t="shared" ca="1" si="45"/>
        <v>0</v>
      </c>
      <c r="AF77" s="3">
        <f t="shared" ca="1" si="46"/>
        <v>0</v>
      </c>
      <c r="AG77" s="3">
        <f t="shared" ca="1" si="47"/>
        <v>0</v>
      </c>
      <c r="AH77" s="3">
        <f t="shared" ca="1" si="48"/>
        <v>0</v>
      </c>
      <c r="AI77" s="3">
        <f t="shared" ca="1" si="49"/>
        <v>0</v>
      </c>
      <c r="AJ77" s="3">
        <f t="shared" ca="1" si="50"/>
        <v>3</v>
      </c>
      <c r="AK77" s="166"/>
      <c r="AL77" s="166" t="s">
        <v>422</v>
      </c>
      <c r="AM77" s="166" t="s">
        <v>130</v>
      </c>
      <c r="AN77" s="166" t="str">
        <f t="shared" ca="1" si="51"/>
        <v>geen risico</v>
      </c>
    </row>
    <row r="78" spans="2:40">
      <c r="B78" s="4" t="s">
        <v>131</v>
      </c>
      <c r="C78" s="172" t="str">
        <f t="shared" si="27"/>
        <v>Beheer van gebruikerswachtwoorden</v>
      </c>
      <c r="D78" s="4">
        <v>13</v>
      </c>
      <c r="E78" s="4">
        <v>26</v>
      </c>
      <c r="F78" s="4">
        <v>30</v>
      </c>
      <c r="G78" s="4"/>
      <c r="H78" s="4"/>
      <c r="I78" s="4"/>
      <c r="J78" s="4"/>
      <c r="K78" s="4"/>
      <c r="L78" s="4"/>
      <c r="M78" s="4"/>
      <c r="N78" s="5">
        <f t="shared" ca="1" si="28"/>
        <v>0</v>
      </c>
      <c r="O78" s="5">
        <f t="shared" ca="1" si="29"/>
        <v>0</v>
      </c>
      <c r="P78" s="5">
        <f t="shared" ca="1" si="30"/>
        <v>0</v>
      </c>
      <c r="Q78" s="5" t="str">
        <f t="shared" ca="1" si="31"/>
        <v/>
      </c>
      <c r="R78" s="5" t="str">
        <f t="shared" ca="1" si="32"/>
        <v/>
      </c>
      <c r="S78" s="5" t="str">
        <f t="shared" ca="1" si="33"/>
        <v/>
      </c>
      <c r="T78" s="5" t="str">
        <f t="shared" ca="1" si="34"/>
        <v/>
      </c>
      <c r="U78" s="5" t="str">
        <f t="shared" ca="1" si="35"/>
        <v/>
      </c>
      <c r="V78" s="5" t="str">
        <f t="shared" ca="1" si="36"/>
        <v/>
      </c>
      <c r="W78" s="5" t="str">
        <f t="shared" ca="1" si="37"/>
        <v/>
      </c>
      <c r="X78" s="173">
        <f t="shared" ca="1" si="38"/>
        <v>0</v>
      </c>
      <c r="Y78" s="174">
        <f t="shared" ca="1" si="39"/>
        <v>0</v>
      </c>
      <c r="Z78" s="3">
        <f t="shared" ca="1" si="40"/>
        <v>1</v>
      </c>
      <c r="AA78" s="3">
        <f t="shared" ca="1" si="41"/>
        <v>1</v>
      </c>
      <c r="AB78" s="3">
        <f t="shared" ca="1" si="42"/>
        <v>1</v>
      </c>
      <c r="AC78" s="3">
        <f t="shared" ca="1" si="43"/>
        <v>0</v>
      </c>
      <c r="AD78" s="3">
        <f t="shared" ca="1" si="44"/>
        <v>0</v>
      </c>
      <c r="AE78" s="3">
        <f t="shared" ca="1" si="45"/>
        <v>0</v>
      </c>
      <c r="AF78" s="3">
        <f t="shared" ca="1" si="46"/>
        <v>0</v>
      </c>
      <c r="AG78" s="3">
        <f t="shared" ca="1" si="47"/>
        <v>0</v>
      </c>
      <c r="AH78" s="3">
        <f t="shared" ca="1" si="48"/>
        <v>0</v>
      </c>
      <c r="AI78" s="3">
        <f t="shared" ca="1" si="49"/>
        <v>0</v>
      </c>
      <c r="AJ78" s="3">
        <f t="shared" ca="1" si="50"/>
        <v>3</v>
      </c>
      <c r="AK78" s="166"/>
      <c r="AL78" s="166" t="s">
        <v>423</v>
      </c>
      <c r="AM78" s="166" t="s">
        <v>132</v>
      </c>
      <c r="AN78" s="166" t="str">
        <f t="shared" ca="1" si="51"/>
        <v>geen risico</v>
      </c>
    </row>
    <row r="79" spans="2:40">
      <c r="B79" s="4" t="s">
        <v>133</v>
      </c>
      <c r="C79" s="172" t="str">
        <f t="shared" si="27"/>
        <v>Beoordeling van toegangsrechten</v>
      </c>
      <c r="D79" s="4">
        <v>13</v>
      </c>
      <c r="E79" s="4">
        <v>26</v>
      </c>
      <c r="F79" s="4"/>
      <c r="G79" s="4"/>
      <c r="H79" s="4"/>
      <c r="I79" s="4"/>
      <c r="J79" s="4"/>
      <c r="K79" s="4"/>
      <c r="L79" s="4"/>
      <c r="M79" s="4"/>
      <c r="N79" s="5">
        <f t="shared" ca="1" si="28"/>
        <v>0</v>
      </c>
      <c r="O79" s="5">
        <f t="shared" ca="1" si="29"/>
        <v>0</v>
      </c>
      <c r="P79" s="5" t="str">
        <f t="shared" ca="1" si="30"/>
        <v/>
      </c>
      <c r="Q79" s="5" t="str">
        <f t="shared" ca="1" si="31"/>
        <v/>
      </c>
      <c r="R79" s="5" t="str">
        <f t="shared" ca="1" si="32"/>
        <v/>
      </c>
      <c r="S79" s="5" t="str">
        <f t="shared" ca="1" si="33"/>
        <v/>
      </c>
      <c r="T79" s="5" t="str">
        <f t="shared" ca="1" si="34"/>
        <v/>
      </c>
      <c r="U79" s="5" t="str">
        <f t="shared" ca="1" si="35"/>
        <v/>
      </c>
      <c r="V79" s="5" t="str">
        <f t="shared" ca="1" si="36"/>
        <v/>
      </c>
      <c r="W79" s="5" t="str">
        <f t="shared" ca="1" si="37"/>
        <v/>
      </c>
      <c r="X79" s="173">
        <f t="shared" ca="1" si="38"/>
        <v>0</v>
      </c>
      <c r="Y79" s="174">
        <f t="shared" ca="1" si="39"/>
        <v>0</v>
      </c>
      <c r="Z79" s="3">
        <f t="shared" ca="1" si="40"/>
        <v>1</v>
      </c>
      <c r="AA79" s="3">
        <f t="shared" ca="1" si="41"/>
        <v>1</v>
      </c>
      <c r="AB79" s="3">
        <f t="shared" ca="1" si="42"/>
        <v>0</v>
      </c>
      <c r="AC79" s="3">
        <f t="shared" ca="1" si="43"/>
        <v>0</v>
      </c>
      <c r="AD79" s="3">
        <f t="shared" ca="1" si="44"/>
        <v>0</v>
      </c>
      <c r="AE79" s="3">
        <f t="shared" ca="1" si="45"/>
        <v>0</v>
      </c>
      <c r="AF79" s="3">
        <f t="shared" ca="1" si="46"/>
        <v>0</v>
      </c>
      <c r="AG79" s="3">
        <f t="shared" ca="1" si="47"/>
        <v>0</v>
      </c>
      <c r="AH79" s="3">
        <f t="shared" ca="1" si="48"/>
        <v>0</v>
      </c>
      <c r="AI79" s="3">
        <f t="shared" ca="1" si="49"/>
        <v>0</v>
      </c>
      <c r="AJ79" s="3">
        <f t="shared" ca="1" si="50"/>
        <v>2</v>
      </c>
      <c r="AK79" s="166"/>
      <c r="AL79" s="166" t="s">
        <v>424</v>
      </c>
      <c r="AM79" s="166" t="s">
        <v>134</v>
      </c>
      <c r="AN79" s="166" t="str">
        <f t="shared" ca="1" si="51"/>
        <v>geen risico</v>
      </c>
    </row>
    <row r="80" spans="2:40">
      <c r="B80" s="4" t="s">
        <v>137</v>
      </c>
      <c r="C80" s="172" t="str">
        <f t="shared" si="27"/>
        <v>Gebruik van wachtwoorden</v>
      </c>
      <c r="D80" s="4">
        <v>26</v>
      </c>
      <c r="E80" s="4">
        <v>30</v>
      </c>
      <c r="F80" s="4"/>
      <c r="G80" s="4"/>
      <c r="H80" s="4"/>
      <c r="I80" s="4"/>
      <c r="J80" s="4"/>
      <c r="K80" s="4"/>
      <c r="L80" s="4"/>
      <c r="M80" s="4"/>
      <c r="N80" s="5">
        <f t="shared" ca="1" si="28"/>
        <v>0</v>
      </c>
      <c r="O80" s="5">
        <f t="shared" ca="1" si="29"/>
        <v>0</v>
      </c>
      <c r="P80" s="5" t="str">
        <f t="shared" ca="1" si="30"/>
        <v/>
      </c>
      <c r="Q80" s="5" t="str">
        <f t="shared" ca="1" si="31"/>
        <v/>
      </c>
      <c r="R80" s="5" t="str">
        <f t="shared" ca="1" si="32"/>
        <v/>
      </c>
      <c r="S80" s="5" t="str">
        <f t="shared" ca="1" si="33"/>
        <v/>
      </c>
      <c r="T80" s="5" t="str">
        <f t="shared" ca="1" si="34"/>
        <v/>
      </c>
      <c r="U80" s="5" t="str">
        <f t="shared" ca="1" si="35"/>
        <v/>
      </c>
      <c r="V80" s="5" t="str">
        <f t="shared" ca="1" si="36"/>
        <v/>
      </c>
      <c r="W80" s="5" t="str">
        <f t="shared" ca="1" si="37"/>
        <v/>
      </c>
      <c r="X80" s="173">
        <f t="shared" ca="1" si="38"/>
        <v>0</v>
      </c>
      <c r="Y80" s="174">
        <f t="shared" ca="1" si="39"/>
        <v>0</v>
      </c>
      <c r="Z80" s="3">
        <f t="shared" ca="1" si="40"/>
        <v>1</v>
      </c>
      <c r="AA80" s="3">
        <f t="shared" ca="1" si="41"/>
        <v>1</v>
      </c>
      <c r="AB80" s="3">
        <f t="shared" ca="1" si="42"/>
        <v>0</v>
      </c>
      <c r="AC80" s="3">
        <f t="shared" ca="1" si="43"/>
        <v>0</v>
      </c>
      <c r="AD80" s="3">
        <f t="shared" ca="1" si="44"/>
        <v>0</v>
      </c>
      <c r="AE80" s="3">
        <f t="shared" ca="1" si="45"/>
        <v>0</v>
      </c>
      <c r="AF80" s="3">
        <f t="shared" ca="1" si="46"/>
        <v>0</v>
      </c>
      <c r="AG80" s="3">
        <f t="shared" ca="1" si="47"/>
        <v>0</v>
      </c>
      <c r="AH80" s="3">
        <f t="shared" ca="1" si="48"/>
        <v>0</v>
      </c>
      <c r="AI80" s="3">
        <f t="shared" ca="1" si="49"/>
        <v>0</v>
      </c>
      <c r="AJ80" s="3">
        <f t="shared" ca="1" si="50"/>
        <v>2</v>
      </c>
      <c r="AK80" s="166"/>
      <c r="AL80" s="166" t="s">
        <v>425</v>
      </c>
      <c r="AM80" s="166" t="s">
        <v>138</v>
      </c>
      <c r="AN80" s="166" t="str">
        <f t="shared" ca="1" si="51"/>
        <v>geen risico</v>
      </c>
    </row>
    <row r="81" spans="2:40">
      <c r="B81" s="4" t="s">
        <v>139</v>
      </c>
      <c r="C81" s="172" t="str">
        <f t="shared" si="27"/>
        <v>Onbeheerde gebruikersapparatuur</v>
      </c>
      <c r="D81" s="4">
        <v>26</v>
      </c>
      <c r="E81" s="4">
        <v>34</v>
      </c>
      <c r="F81" s="4"/>
      <c r="G81" s="4"/>
      <c r="H81" s="4"/>
      <c r="I81" s="4"/>
      <c r="J81" s="4"/>
      <c r="K81" s="4"/>
      <c r="L81" s="4"/>
      <c r="M81" s="4"/>
      <c r="N81" s="5">
        <f t="shared" ca="1" si="28"/>
        <v>0</v>
      </c>
      <c r="O81" s="5">
        <f t="shared" ca="1" si="29"/>
        <v>0</v>
      </c>
      <c r="P81" s="5" t="str">
        <f t="shared" ca="1" si="30"/>
        <v/>
      </c>
      <c r="Q81" s="5" t="str">
        <f t="shared" ca="1" si="31"/>
        <v/>
      </c>
      <c r="R81" s="5" t="str">
        <f t="shared" ca="1" si="32"/>
        <v/>
      </c>
      <c r="S81" s="5" t="str">
        <f t="shared" ca="1" si="33"/>
        <v/>
      </c>
      <c r="T81" s="5" t="str">
        <f t="shared" ca="1" si="34"/>
        <v/>
      </c>
      <c r="U81" s="5" t="str">
        <f t="shared" ca="1" si="35"/>
        <v/>
      </c>
      <c r="V81" s="5" t="str">
        <f t="shared" ca="1" si="36"/>
        <v/>
      </c>
      <c r="W81" s="5" t="str">
        <f t="shared" ca="1" si="37"/>
        <v/>
      </c>
      <c r="X81" s="173">
        <f t="shared" ca="1" si="38"/>
        <v>0</v>
      </c>
      <c r="Y81" s="174">
        <f t="shared" ca="1" si="39"/>
        <v>0</v>
      </c>
      <c r="Z81" s="3">
        <f t="shared" ca="1" si="40"/>
        <v>1</v>
      </c>
      <c r="AA81" s="3">
        <f t="shared" ca="1" si="41"/>
        <v>1</v>
      </c>
      <c r="AB81" s="3">
        <f t="shared" ca="1" si="42"/>
        <v>0</v>
      </c>
      <c r="AC81" s="3">
        <f t="shared" ca="1" si="43"/>
        <v>0</v>
      </c>
      <c r="AD81" s="3">
        <f t="shared" ca="1" si="44"/>
        <v>0</v>
      </c>
      <c r="AE81" s="3">
        <f t="shared" ca="1" si="45"/>
        <v>0</v>
      </c>
      <c r="AF81" s="3">
        <f t="shared" ca="1" si="46"/>
        <v>0</v>
      </c>
      <c r="AG81" s="3">
        <f t="shared" ca="1" si="47"/>
        <v>0</v>
      </c>
      <c r="AH81" s="3">
        <f t="shared" ca="1" si="48"/>
        <v>0</v>
      </c>
      <c r="AI81" s="3">
        <f t="shared" ca="1" si="49"/>
        <v>0</v>
      </c>
      <c r="AJ81" s="3">
        <f t="shared" ca="1" si="50"/>
        <v>2</v>
      </c>
      <c r="AK81" s="166"/>
      <c r="AL81" s="166" t="s">
        <v>426</v>
      </c>
      <c r="AM81" s="166" t="s">
        <v>140</v>
      </c>
      <c r="AN81" s="166" t="str">
        <f t="shared" ca="1" si="51"/>
        <v>geen risico</v>
      </c>
    </row>
    <row r="82" spans="2:40">
      <c r="B82" s="4" t="s">
        <v>75</v>
      </c>
      <c r="C82" s="172" t="str">
        <f t="shared" si="27"/>
        <v>Beleid "clear desk" en "clear screen"</v>
      </c>
      <c r="D82" s="4">
        <v>26</v>
      </c>
      <c r="E82" s="4">
        <v>32</v>
      </c>
      <c r="F82" s="4">
        <v>61</v>
      </c>
      <c r="G82" s="4">
        <v>64</v>
      </c>
      <c r="H82" s="4">
        <v>65</v>
      </c>
      <c r="I82" s="4">
        <v>66</v>
      </c>
      <c r="J82" s="4"/>
      <c r="K82" s="4"/>
      <c r="L82" s="4"/>
      <c r="M82" s="4"/>
      <c r="N82" s="5">
        <f t="shared" ca="1" si="28"/>
        <v>0</v>
      </c>
      <c r="O82" s="5">
        <f t="shared" ca="1" si="29"/>
        <v>0</v>
      </c>
      <c r="P82" s="5">
        <f t="shared" ca="1" si="30"/>
        <v>0</v>
      </c>
      <c r="Q82" s="5">
        <f t="shared" ca="1" si="31"/>
        <v>0</v>
      </c>
      <c r="R82" s="5">
        <f t="shared" ca="1" si="32"/>
        <v>0</v>
      </c>
      <c r="S82" s="5">
        <f t="shared" ca="1" si="33"/>
        <v>0</v>
      </c>
      <c r="T82" s="5" t="str">
        <f t="shared" ca="1" si="34"/>
        <v/>
      </c>
      <c r="U82" s="5" t="str">
        <f t="shared" ca="1" si="35"/>
        <v/>
      </c>
      <c r="V82" s="5" t="str">
        <f t="shared" ca="1" si="36"/>
        <v/>
      </c>
      <c r="W82" s="5" t="str">
        <f t="shared" ca="1" si="37"/>
        <v/>
      </c>
      <c r="X82" s="173">
        <f t="shared" ca="1" si="38"/>
        <v>0</v>
      </c>
      <c r="Y82" s="174">
        <f t="shared" ca="1" si="39"/>
        <v>0</v>
      </c>
      <c r="Z82" s="3">
        <f t="shared" ca="1" si="40"/>
        <v>1</v>
      </c>
      <c r="AA82" s="3">
        <f t="shared" ca="1" si="41"/>
        <v>1</v>
      </c>
      <c r="AB82" s="3">
        <f t="shared" ca="1" si="42"/>
        <v>1</v>
      </c>
      <c r="AC82" s="3">
        <f t="shared" ca="1" si="43"/>
        <v>1</v>
      </c>
      <c r="AD82" s="3">
        <f t="shared" ca="1" si="44"/>
        <v>1</v>
      </c>
      <c r="AE82" s="3">
        <f t="shared" ca="1" si="45"/>
        <v>1</v>
      </c>
      <c r="AF82" s="3">
        <f t="shared" ca="1" si="46"/>
        <v>0</v>
      </c>
      <c r="AG82" s="3">
        <f t="shared" ca="1" si="47"/>
        <v>0</v>
      </c>
      <c r="AH82" s="3">
        <f t="shared" ca="1" si="48"/>
        <v>0</v>
      </c>
      <c r="AI82" s="3">
        <f t="shared" ca="1" si="49"/>
        <v>0</v>
      </c>
      <c r="AJ82" s="3">
        <f t="shared" ca="1" si="50"/>
        <v>6</v>
      </c>
      <c r="AK82" s="166"/>
      <c r="AL82" s="166" t="s">
        <v>427</v>
      </c>
      <c r="AM82" s="166" t="s">
        <v>76</v>
      </c>
      <c r="AN82" s="166" t="str">
        <f t="shared" ca="1" si="51"/>
        <v>geen risico</v>
      </c>
    </row>
    <row r="83" spans="2:40">
      <c r="B83" s="4" t="s">
        <v>141</v>
      </c>
      <c r="C83" s="172" t="str">
        <f t="shared" si="27"/>
        <v>Beleid ten aanzien van het gebruik van netwerkdiensten</v>
      </c>
      <c r="D83" s="4">
        <v>26</v>
      </c>
      <c r="E83" s="4">
        <v>33</v>
      </c>
      <c r="F83" s="4"/>
      <c r="G83" s="4"/>
      <c r="H83" s="4"/>
      <c r="I83" s="4"/>
      <c r="J83" s="4"/>
      <c r="K83" s="4"/>
      <c r="L83" s="4"/>
      <c r="M83" s="4"/>
      <c r="N83" s="5">
        <f t="shared" ca="1" si="28"/>
        <v>0</v>
      </c>
      <c r="O83" s="5">
        <f t="shared" ca="1" si="29"/>
        <v>0</v>
      </c>
      <c r="P83" s="5" t="str">
        <f t="shared" ca="1" si="30"/>
        <v/>
      </c>
      <c r="Q83" s="5" t="str">
        <f t="shared" ca="1" si="31"/>
        <v/>
      </c>
      <c r="R83" s="5" t="str">
        <f t="shared" ca="1" si="32"/>
        <v/>
      </c>
      <c r="S83" s="5" t="str">
        <f t="shared" ca="1" si="33"/>
        <v/>
      </c>
      <c r="T83" s="5" t="str">
        <f t="shared" ca="1" si="34"/>
        <v/>
      </c>
      <c r="U83" s="5" t="str">
        <f t="shared" ca="1" si="35"/>
        <v/>
      </c>
      <c r="V83" s="5" t="str">
        <f t="shared" ca="1" si="36"/>
        <v/>
      </c>
      <c r="W83" s="5" t="str">
        <f t="shared" ca="1" si="37"/>
        <v/>
      </c>
      <c r="X83" s="173">
        <f t="shared" ca="1" si="38"/>
        <v>0</v>
      </c>
      <c r="Y83" s="174">
        <f t="shared" ca="1" si="39"/>
        <v>0</v>
      </c>
      <c r="Z83" s="3">
        <f t="shared" ca="1" si="40"/>
        <v>1</v>
      </c>
      <c r="AA83" s="3">
        <f t="shared" ca="1" si="41"/>
        <v>1</v>
      </c>
      <c r="AB83" s="3">
        <f t="shared" ca="1" si="42"/>
        <v>0</v>
      </c>
      <c r="AC83" s="3">
        <f t="shared" ca="1" si="43"/>
        <v>0</v>
      </c>
      <c r="AD83" s="3">
        <f t="shared" ca="1" si="44"/>
        <v>0</v>
      </c>
      <c r="AE83" s="3">
        <f t="shared" ca="1" si="45"/>
        <v>0</v>
      </c>
      <c r="AF83" s="3">
        <f t="shared" ca="1" si="46"/>
        <v>0</v>
      </c>
      <c r="AG83" s="3">
        <f t="shared" ca="1" si="47"/>
        <v>0</v>
      </c>
      <c r="AH83" s="3">
        <f t="shared" ca="1" si="48"/>
        <v>0</v>
      </c>
      <c r="AI83" s="3">
        <f t="shared" ca="1" si="49"/>
        <v>0</v>
      </c>
      <c r="AJ83" s="3">
        <f t="shared" ca="1" si="50"/>
        <v>2</v>
      </c>
      <c r="AK83" s="166"/>
      <c r="AL83" s="166" t="s">
        <v>428</v>
      </c>
      <c r="AM83" s="166" t="s">
        <v>142</v>
      </c>
      <c r="AN83" s="166" t="str">
        <f t="shared" ca="1" si="51"/>
        <v>geen risico</v>
      </c>
    </row>
    <row r="84" spans="2:40">
      <c r="B84" s="4" t="s">
        <v>143</v>
      </c>
      <c r="C84" s="172" t="str">
        <f t="shared" si="27"/>
        <v>Authenticatie van gebruikers bij externe verbindingen</v>
      </c>
      <c r="D84" s="4">
        <v>26</v>
      </c>
      <c r="E84" s="4">
        <v>33</v>
      </c>
      <c r="F84" s="4">
        <v>51</v>
      </c>
      <c r="G84" s="4"/>
      <c r="H84" s="4"/>
      <c r="I84" s="4"/>
      <c r="J84" s="4"/>
      <c r="K84" s="4"/>
      <c r="L84" s="4"/>
      <c r="M84" s="4"/>
      <c r="N84" s="5">
        <f t="shared" ca="1" si="28"/>
        <v>0</v>
      </c>
      <c r="O84" s="5">
        <f t="shared" ca="1" si="29"/>
        <v>0</v>
      </c>
      <c r="P84" s="5">
        <f t="shared" ca="1" si="30"/>
        <v>0</v>
      </c>
      <c r="Q84" s="5" t="str">
        <f t="shared" ca="1" si="31"/>
        <v/>
      </c>
      <c r="R84" s="5" t="str">
        <f t="shared" ca="1" si="32"/>
        <v/>
      </c>
      <c r="S84" s="5" t="str">
        <f t="shared" ca="1" si="33"/>
        <v/>
      </c>
      <c r="T84" s="5" t="str">
        <f t="shared" ca="1" si="34"/>
        <v/>
      </c>
      <c r="U84" s="5" t="str">
        <f t="shared" ca="1" si="35"/>
        <v/>
      </c>
      <c r="V84" s="5" t="str">
        <f t="shared" ca="1" si="36"/>
        <v/>
      </c>
      <c r="W84" s="5" t="str">
        <f t="shared" ca="1" si="37"/>
        <v/>
      </c>
      <c r="X84" s="173">
        <f t="shared" ca="1" si="38"/>
        <v>0</v>
      </c>
      <c r="Y84" s="174">
        <f t="shared" ca="1" si="39"/>
        <v>0</v>
      </c>
      <c r="Z84" s="3">
        <f t="shared" ca="1" si="40"/>
        <v>1</v>
      </c>
      <c r="AA84" s="3">
        <f t="shared" ca="1" si="41"/>
        <v>1</v>
      </c>
      <c r="AB84" s="3">
        <f t="shared" ca="1" si="42"/>
        <v>1</v>
      </c>
      <c r="AC84" s="3">
        <f t="shared" ca="1" si="43"/>
        <v>0</v>
      </c>
      <c r="AD84" s="3">
        <f t="shared" ca="1" si="44"/>
        <v>0</v>
      </c>
      <c r="AE84" s="3">
        <f t="shared" ca="1" si="45"/>
        <v>0</v>
      </c>
      <c r="AF84" s="3">
        <f t="shared" ca="1" si="46"/>
        <v>0</v>
      </c>
      <c r="AG84" s="3">
        <f t="shared" ca="1" si="47"/>
        <v>0</v>
      </c>
      <c r="AH84" s="3">
        <f t="shared" ca="1" si="48"/>
        <v>0</v>
      </c>
      <c r="AI84" s="3">
        <f t="shared" ca="1" si="49"/>
        <v>0</v>
      </c>
      <c r="AJ84" s="3">
        <f t="shared" ca="1" si="50"/>
        <v>3</v>
      </c>
      <c r="AK84" s="166"/>
      <c r="AL84" s="166" t="s">
        <v>429</v>
      </c>
      <c r="AM84" s="166" t="s">
        <v>144</v>
      </c>
      <c r="AN84" s="166" t="str">
        <f t="shared" ca="1" si="51"/>
        <v>geen risico</v>
      </c>
    </row>
    <row r="85" spans="2:40">
      <c r="B85" s="4" t="s">
        <v>155</v>
      </c>
      <c r="C85" s="172" t="str">
        <f t="shared" si="27"/>
        <v>Identificatie van apparatuur in netwerken</v>
      </c>
      <c r="D85" s="4">
        <v>26</v>
      </c>
      <c r="E85" s="4">
        <v>32</v>
      </c>
      <c r="F85" s="4"/>
      <c r="G85" s="4"/>
      <c r="H85" s="4"/>
      <c r="I85" s="4"/>
      <c r="J85" s="4"/>
      <c r="K85" s="4"/>
      <c r="L85" s="4"/>
      <c r="M85" s="4"/>
      <c r="N85" s="5">
        <f t="shared" ca="1" si="28"/>
        <v>0</v>
      </c>
      <c r="O85" s="5">
        <f t="shared" ca="1" si="29"/>
        <v>0</v>
      </c>
      <c r="P85" s="5" t="str">
        <f t="shared" ca="1" si="30"/>
        <v/>
      </c>
      <c r="Q85" s="5" t="str">
        <f t="shared" ca="1" si="31"/>
        <v/>
      </c>
      <c r="R85" s="5" t="str">
        <f t="shared" ca="1" si="32"/>
        <v/>
      </c>
      <c r="S85" s="5" t="str">
        <f t="shared" ca="1" si="33"/>
        <v/>
      </c>
      <c r="T85" s="5" t="str">
        <f t="shared" ca="1" si="34"/>
        <v/>
      </c>
      <c r="U85" s="5" t="str">
        <f t="shared" ca="1" si="35"/>
        <v/>
      </c>
      <c r="V85" s="5" t="str">
        <f t="shared" ca="1" si="36"/>
        <v/>
      </c>
      <c r="W85" s="5" t="str">
        <f t="shared" ca="1" si="37"/>
        <v/>
      </c>
      <c r="X85" s="173">
        <f t="shared" ca="1" si="38"/>
        <v>0</v>
      </c>
      <c r="Y85" s="174">
        <f t="shared" ca="1" si="39"/>
        <v>0</v>
      </c>
      <c r="Z85" s="3">
        <f t="shared" ca="1" si="40"/>
        <v>1</v>
      </c>
      <c r="AA85" s="3">
        <f t="shared" ca="1" si="41"/>
        <v>1</v>
      </c>
      <c r="AB85" s="3">
        <f t="shared" ca="1" si="42"/>
        <v>0</v>
      </c>
      <c r="AC85" s="3">
        <f t="shared" ca="1" si="43"/>
        <v>0</v>
      </c>
      <c r="AD85" s="3">
        <f t="shared" ca="1" si="44"/>
        <v>0</v>
      </c>
      <c r="AE85" s="3">
        <f t="shared" ca="1" si="45"/>
        <v>0</v>
      </c>
      <c r="AF85" s="3">
        <f t="shared" ca="1" si="46"/>
        <v>0</v>
      </c>
      <c r="AG85" s="3">
        <f t="shared" ca="1" si="47"/>
        <v>0</v>
      </c>
      <c r="AH85" s="3">
        <f t="shared" ca="1" si="48"/>
        <v>0</v>
      </c>
      <c r="AI85" s="3">
        <f t="shared" ca="1" si="49"/>
        <v>0</v>
      </c>
      <c r="AJ85" s="3">
        <f t="shared" ca="1" si="50"/>
        <v>2</v>
      </c>
      <c r="AK85" s="166"/>
      <c r="AL85" s="166" t="s">
        <v>430</v>
      </c>
      <c r="AM85" s="166" t="s">
        <v>156</v>
      </c>
      <c r="AN85" s="166" t="str">
        <f t="shared" ca="1" si="51"/>
        <v>geen risico</v>
      </c>
    </row>
    <row r="86" spans="2:40">
      <c r="B86" s="4" t="s">
        <v>145</v>
      </c>
      <c r="C86" s="172" t="str">
        <f t="shared" si="27"/>
        <v>Beveiliging van diagnose- en configuratiepoorten op afstand</v>
      </c>
      <c r="D86" s="4">
        <v>26</v>
      </c>
      <c r="E86" s="4">
        <v>33</v>
      </c>
      <c r="F86" s="4"/>
      <c r="G86" s="4"/>
      <c r="H86" s="4"/>
      <c r="I86" s="4"/>
      <c r="J86" s="4"/>
      <c r="K86" s="4"/>
      <c r="L86" s="4"/>
      <c r="M86" s="4"/>
      <c r="N86" s="5">
        <f t="shared" ca="1" si="28"/>
        <v>0</v>
      </c>
      <c r="O86" s="5">
        <f t="shared" ca="1" si="29"/>
        <v>0</v>
      </c>
      <c r="P86" s="5" t="str">
        <f t="shared" ca="1" si="30"/>
        <v/>
      </c>
      <c r="Q86" s="5" t="str">
        <f t="shared" ca="1" si="31"/>
        <v/>
      </c>
      <c r="R86" s="5" t="str">
        <f t="shared" ca="1" si="32"/>
        <v/>
      </c>
      <c r="S86" s="5" t="str">
        <f t="shared" ca="1" si="33"/>
        <v/>
      </c>
      <c r="T86" s="5" t="str">
        <f t="shared" ca="1" si="34"/>
        <v/>
      </c>
      <c r="U86" s="5" t="str">
        <f t="shared" ca="1" si="35"/>
        <v/>
      </c>
      <c r="V86" s="5" t="str">
        <f t="shared" ca="1" si="36"/>
        <v/>
      </c>
      <c r="W86" s="5" t="str">
        <f t="shared" ca="1" si="37"/>
        <v/>
      </c>
      <c r="X86" s="173">
        <f t="shared" ca="1" si="38"/>
        <v>0</v>
      </c>
      <c r="Y86" s="174">
        <f t="shared" ca="1" si="39"/>
        <v>0</v>
      </c>
      <c r="Z86" s="3">
        <f t="shared" ca="1" si="40"/>
        <v>1</v>
      </c>
      <c r="AA86" s="3">
        <f t="shared" ca="1" si="41"/>
        <v>1</v>
      </c>
      <c r="AB86" s="3">
        <f t="shared" ca="1" si="42"/>
        <v>0</v>
      </c>
      <c r="AC86" s="3">
        <f t="shared" ca="1" si="43"/>
        <v>0</v>
      </c>
      <c r="AD86" s="3">
        <f t="shared" ca="1" si="44"/>
        <v>0</v>
      </c>
      <c r="AE86" s="3">
        <f t="shared" ca="1" si="45"/>
        <v>0</v>
      </c>
      <c r="AF86" s="3">
        <f t="shared" ca="1" si="46"/>
        <v>0</v>
      </c>
      <c r="AG86" s="3">
        <f t="shared" ca="1" si="47"/>
        <v>0</v>
      </c>
      <c r="AH86" s="3">
        <f t="shared" ca="1" si="48"/>
        <v>0</v>
      </c>
      <c r="AI86" s="3">
        <f t="shared" ca="1" si="49"/>
        <v>0</v>
      </c>
      <c r="AJ86" s="3">
        <f t="shared" ca="1" si="50"/>
        <v>2</v>
      </c>
      <c r="AK86" s="166"/>
      <c r="AL86" s="166" t="s">
        <v>431</v>
      </c>
      <c r="AM86" s="166" t="s">
        <v>146</v>
      </c>
      <c r="AN86" s="166" t="str">
        <f t="shared" ca="1" si="51"/>
        <v>geen risico</v>
      </c>
    </row>
    <row r="87" spans="2:40">
      <c r="B87" s="4" t="s">
        <v>147</v>
      </c>
      <c r="C87" s="172" t="str">
        <f t="shared" si="27"/>
        <v>Scheiding van netwerken</v>
      </c>
      <c r="D87" s="4">
        <v>26</v>
      </c>
      <c r="E87" s="4">
        <v>33</v>
      </c>
      <c r="F87" s="4"/>
      <c r="G87" s="4"/>
      <c r="H87" s="4"/>
      <c r="I87" s="4"/>
      <c r="J87" s="4"/>
      <c r="K87" s="4"/>
      <c r="L87" s="4"/>
      <c r="M87" s="4"/>
      <c r="N87" s="5">
        <f t="shared" ca="1" si="28"/>
        <v>0</v>
      </c>
      <c r="O87" s="5">
        <f t="shared" ca="1" si="29"/>
        <v>0</v>
      </c>
      <c r="P87" s="5" t="str">
        <f t="shared" ca="1" si="30"/>
        <v/>
      </c>
      <c r="Q87" s="5" t="str">
        <f t="shared" ca="1" si="31"/>
        <v/>
      </c>
      <c r="R87" s="5" t="str">
        <f t="shared" ca="1" si="32"/>
        <v/>
      </c>
      <c r="S87" s="5" t="str">
        <f t="shared" ca="1" si="33"/>
        <v/>
      </c>
      <c r="T87" s="5" t="str">
        <f t="shared" ca="1" si="34"/>
        <v/>
      </c>
      <c r="U87" s="5" t="str">
        <f t="shared" ca="1" si="35"/>
        <v/>
      </c>
      <c r="V87" s="5" t="str">
        <f t="shared" ca="1" si="36"/>
        <v/>
      </c>
      <c r="W87" s="5" t="str">
        <f t="shared" ca="1" si="37"/>
        <v/>
      </c>
      <c r="X87" s="173">
        <f t="shared" ca="1" si="38"/>
        <v>0</v>
      </c>
      <c r="Y87" s="174">
        <f t="shared" ca="1" si="39"/>
        <v>0</v>
      </c>
      <c r="Z87" s="3">
        <f t="shared" ca="1" si="40"/>
        <v>1</v>
      </c>
      <c r="AA87" s="3">
        <f t="shared" ca="1" si="41"/>
        <v>1</v>
      </c>
      <c r="AB87" s="3">
        <f t="shared" ca="1" si="42"/>
        <v>0</v>
      </c>
      <c r="AC87" s="3">
        <f t="shared" ca="1" si="43"/>
        <v>0</v>
      </c>
      <c r="AD87" s="3">
        <f t="shared" ca="1" si="44"/>
        <v>0</v>
      </c>
      <c r="AE87" s="3">
        <f t="shared" ca="1" si="45"/>
        <v>0</v>
      </c>
      <c r="AF87" s="3">
        <f t="shared" ca="1" si="46"/>
        <v>0</v>
      </c>
      <c r="AG87" s="3">
        <f t="shared" ca="1" si="47"/>
        <v>0</v>
      </c>
      <c r="AH87" s="3">
        <f t="shared" ca="1" si="48"/>
        <v>0</v>
      </c>
      <c r="AI87" s="3">
        <f t="shared" ca="1" si="49"/>
        <v>0</v>
      </c>
      <c r="AJ87" s="3">
        <f t="shared" ca="1" si="50"/>
        <v>2</v>
      </c>
      <c r="AK87" s="166"/>
      <c r="AL87" s="166" t="s">
        <v>432</v>
      </c>
      <c r="AM87" s="166" t="s">
        <v>148</v>
      </c>
      <c r="AN87" s="166" t="str">
        <f t="shared" ca="1" si="51"/>
        <v>geen risico</v>
      </c>
    </row>
    <row r="88" spans="2:40">
      <c r="B88" s="4" t="s">
        <v>149</v>
      </c>
      <c r="C88" s="172" t="str">
        <f t="shared" si="27"/>
        <v>Beheersing van netwerkverbindingen</v>
      </c>
      <c r="D88" s="4">
        <v>26</v>
      </c>
      <c r="E88" s="4">
        <v>33</v>
      </c>
      <c r="F88" s="4"/>
      <c r="G88" s="4"/>
      <c r="H88" s="4"/>
      <c r="I88" s="4"/>
      <c r="J88" s="4"/>
      <c r="K88" s="4"/>
      <c r="L88" s="4"/>
      <c r="M88" s="4"/>
      <c r="N88" s="5">
        <f t="shared" ca="1" si="28"/>
        <v>0</v>
      </c>
      <c r="O88" s="5">
        <f t="shared" ca="1" si="29"/>
        <v>0</v>
      </c>
      <c r="P88" s="5" t="str">
        <f t="shared" ca="1" si="30"/>
        <v/>
      </c>
      <c r="Q88" s="5" t="str">
        <f t="shared" ca="1" si="31"/>
        <v/>
      </c>
      <c r="R88" s="5" t="str">
        <f t="shared" ca="1" si="32"/>
        <v/>
      </c>
      <c r="S88" s="5" t="str">
        <f t="shared" ca="1" si="33"/>
        <v/>
      </c>
      <c r="T88" s="5" t="str">
        <f t="shared" ca="1" si="34"/>
        <v/>
      </c>
      <c r="U88" s="5" t="str">
        <f t="shared" ca="1" si="35"/>
        <v/>
      </c>
      <c r="V88" s="5" t="str">
        <f t="shared" ca="1" si="36"/>
        <v/>
      </c>
      <c r="W88" s="5" t="str">
        <f t="shared" ca="1" si="37"/>
        <v/>
      </c>
      <c r="X88" s="173">
        <f t="shared" ca="1" si="38"/>
        <v>0</v>
      </c>
      <c r="Y88" s="174">
        <f t="shared" ca="1" si="39"/>
        <v>0</v>
      </c>
      <c r="Z88" s="3">
        <f t="shared" ca="1" si="40"/>
        <v>1</v>
      </c>
      <c r="AA88" s="3">
        <f t="shared" ca="1" si="41"/>
        <v>1</v>
      </c>
      <c r="AB88" s="3">
        <f t="shared" ca="1" si="42"/>
        <v>0</v>
      </c>
      <c r="AC88" s="3">
        <f t="shared" ca="1" si="43"/>
        <v>0</v>
      </c>
      <c r="AD88" s="3">
        <f t="shared" ca="1" si="44"/>
        <v>0</v>
      </c>
      <c r="AE88" s="3">
        <f t="shared" ca="1" si="45"/>
        <v>0</v>
      </c>
      <c r="AF88" s="3">
        <f t="shared" ca="1" si="46"/>
        <v>0</v>
      </c>
      <c r="AG88" s="3">
        <f t="shared" ca="1" si="47"/>
        <v>0</v>
      </c>
      <c r="AH88" s="3">
        <f t="shared" ca="1" si="48"/>
        <v>0</v>
      </c>
      <c r="AI88" s="3">
        <f t="shared" ca="1" si="49"/>
        <v>0</v>
      </c>
      <c r="AJ88" s="3">
        <f t="shared" ca="1" si="50"/>
        <v>2</v>
      </c>
      <c r="AK88" s="166"/>
      <c r="AL88" s="166" t="s">
        <v>433</v>
      </c>
      <c r="AM88" s="166" t="s">
        <v>150</v>
      </c>
      <c r="AN88" s="166" t="str">
        <f t="shared" ca="1" si="51"/>
        <v>geen risico</v>
      </c>
    </row>
    <row r="89" spans="2:40">
      <c r="B89" s="4" t="s">
        <v>151</v>
      </c>
      <c r="C89" s="172" t="str">
        <f t="shared" si="27"/>
        <v>Beheersing van netwerkroutering</v>
      </c>
      <c r="D89" s="4">
        <v>26</v>
      </c>
      <c r="E89" s="4">
        <v>33</v>
      </c>
      <c r="F89" s="4"/>
      <c r="G89" s="4"/>
      <c r="H89" s="4"/>
      <c r="I89" s="4"/>
      <c r="J89" s="4"/>
      <c r="K89" s="4"/>
      <c r="L89" s="4"/>
      <c r="M89" s="4"/>
      <c r="N89" s="5">
        <f t="shared" ca="1" si="28"/>
        <v>0</v>
      </c>
      <c r="O89" s="5">
        <f t="shared" ca="1" si="29"/>
        <v>0</v>
      </c>
      <c r="P89" s="5" t="str">
        <f t="shared" ca="1" si="30"/>
        <v/>
      </c>
      <c r="Q89" s="5" t="str">
        <f t="shared" ca="1" si="31"/>
        <v/>
      </c>
      <c r="R89" s="5" t="str">
        <f t="shared" ca="1" si="32"/>
        <v/>
      </c>
      <c r="S89" s="5" t="str">
        <f t="shared" ca="1" si="33"/>
        <v/>
      </c>
      <c r="T89" s="5" t="str">
        <f t="shared" ca="1" si="34"/>
        <v/>
      </c>
      <c r="U89" s="5" t="str">
        <f t="shared" ca="1" si="35"/>
        <v/>
      </c>
      <c r="V89" s="5" t="str">
        <f t="shared" ca="1" si="36"/>
        <v/>
      </c>
      <c r="W89" s="5" t="str">
        <f t="shared" ca="1" si="37"/>
        <v/>
      </c>
      <c r="X89" s="173">
        <f t="shared" ca="1" si="38"/>
        <v>0</v>
      </c>
      <c r="Y89" s="174">
        <f t="shared" ca="1" si="39"/>
        <v>0</v>
      </c>
      <c r="Z89" s="3">
        <f t="shared" ca="1" si="40"/>
        <v>1</v>
      </c>
      <c r="AA89" s="3">
        <f t="shared" ca="1" si="41"/>
        <v>1</v>
      </c>
      <c r="AB89" s="3">
        <f t="shared" ca="1" si="42"/>
        <v>0</v>
      </c>
      <c r="AC89" s="3">
        <f t="shared" ca="1" si="43"/>
        <v>0</v>
      </c>
      <c r="AD89" s="3">
        <f t="shared" ca="1" si="44"/>
        <v>0</v>
      </c>
      <c r="AE89" s="3">
        <f t="shared" ca="1" si="45"/>
        <v>0</v>
      </c>
      <c r="AF89" s="3">
        <f t="shared" ca="1" si="46"/>
        <v>0</v>
      </c>
      <c r="AG89" s="3">
        <f t="shared" ca="1" si="47"/>
        <v>0</v>
      </c>
      <c r="AH89" s="3">
        <f t="shared" ca="1" si="48"/>
        <v>0</v>
      </c>
      <c r="AI89" s="3">
        <f t="shared" ca="1" si="49"/>
        <v>0</v>
      </c>
      <c r="AJ89" s="3">
        <f t="shared" ca="1" si="50"/>
        <v>2</v>
      </c>
      <c r="AK89" s="166"/>
      <c r="AL89" s="166" t="s">
        <v>434</v>
      </c>
      <c r="AM89" s="166" t="s">
        <v>152</v>
      </c>
      <c r="AN89" s="166" t="str">
        <f t="shared" ca="1" si="51"/>
        <v>geen risico</v>
      </c>
    </row>
    <row r="90" spans="2:40">
      <c r="B90" s="4" t="s">
        <v>157</v>
      </c>
      <c r="C90" s="172" t="str">
        <f t="shared" si="27"/>
        <v>Veilige inlogprocedure</v>
      </c>
      <c r="D90" s="4">
        <v>26</v>
      </c>
      <c r="E90" s="4">
        <v>32</v>
      </c>
      <c r="F90" s="4">
        <v>33</v>
      </c>
      <c r="G90" s="4"/>
      <c r="H90" s="4"/>
      <c r="I90" s="4"/>
      <c r="J90" s="4"/>
      <c r="K90" s="4"/>
      <c r="L90" s="4"/>
      <c r="M90" s="4"/>
      <c r="N90" s="5">
        <f t="shared" ca="1" si="28"/>
        <v>0</v>
      </c>
      <c r="O90" s="5">
        <f t="shared" ca="1" si="29"/>
        <v>0</v>
      </c>
      <c r="P90" s="5">
        <f t="shared" ca="1" si="30"/>
        <v>0</v>
      </c>
      <c r="Q90" s="5" t="str">
        <f t="shared" ca="1" si="31"/>
        <v/>
      </c>
      <c r="R90" s="5" t="str">
        <f t="shared" ca="1" si="32"/>
        <v/>
      </c>
      <c r="S90" s="5" t="str">
        <f t="shared" ca="1" si="33"/>
        <v/>
      </c>
      <c r="T90" s="5" t="str">
        <f t="shared" ca="1" si="34"/>
        <v/>
      </c>
      <c r="U90" s="5" t="str">
        <f t="shared" ca="1" si="35"/>
        <v/>
      </c>
      <c r="V90" s="5" t="str">
        <f t="shared" ca="1" si="36"/>
        <v/>
      </c>
      <c r="W90" s="5" t="str">
        <f t="shared" ca="1" si="37"/>
        <v/>
      </c>
      <c r="X90" s="173">
        <f t="shared" ca="1" si="38"/>
        <v>0</v>
      </c>
      <c r="Y90" s="174">
        <f t="shared" ca="1" si="39"/>
        <v>0</v>
      </c>
      <c r="Z90" s="3">
        <f t="shared" ca="1" si="40"/>
        <v>1</v>
      </c>
      <c r="AA90" s="3">
        <f t="shared" ca="1" si="41"/>
        <v>1</v>
      </c>
      <c r="AB90" s="3">
        <f t="shared" ca="1" si="42"/>
        <v>1</v>
      </c>
      <c r="AC90" s="3">
        <f t="shared" ca="1" si="43"/>
        <v>0</v>
      </c>
      <c r="AD90" s="3">
        <f t="shared" ca="1" si="44"/>
        <v>0</v>
      </c>
      <c r="AE90" s="3">
        <f t="shared" ca="1" si="45"/>
        <v>0</v>
      </c>
      <c r="AF90" s="3">
        <f t="shared" ca="1" si="46"/>
        <v>0</v>
      </c>
      <c r="AG90" s="3">
        <f t="shared" ca="1" si="47"/>
        <v>0</v>
      </c>
      <c r="AH90" s="3">
        <f t="shared" ca="1" si="48"/>
        <v>0</v>
      </c>
      <c r="AI90" s="3">
        <f t="shared" ca="1" si="49"/>
        <v>0</v>
      </c>
      <c r="AJ90" s="3">
        <f t="shared" ca="1" si="50"/>
        <v>3</v>
      </c>
      <c r="AK90" s="166"/>
      <c r="AL90" s="166" t="s">
        <v>435</v>
      </c>
      <c r="AM90" s="166" t="s">
        <v>158</v>
      </c>
      <c r="AN90" s="166" t="str">
        <f t="shared" ca="1" si="51"/>
        <v>geen risico</v>
      </c>
    </row>
    <row r="91" spans="2:40">
      <c r="B91" s="4" t="s">
        <v>159</v>
      </c>
      <c r="C91" s="172" t="str">
        <f t="shared" si="27"/>
        <v>Gebruikersindentificatie en –authenticatie</v>
      </c>
      <c r="D91" s="4">
        <v>13</v>
      </c>
      <c r="E91" s="4">
        <v>26</v>
      </c>
      <c r="F91" s="4">
        <v>30</v>
      </c>
      <c r="G91" s="4">
        <v>32</v>
      </c>
      <c r="H91" s="4">
        <v>51</v>
      </c>
      <c r="I91" s="4"/>
      <c r="J91" s="4"/>
      <c r="K91" s="4"/>
      <c r="L91" s="4"/>
      <c r="M91" s="4"/>
      <c r="N91" s="5">
        <f t="shared" ca="1" si="28"/>
        <v>0</v>
      </c>
      <c r="O91" s="5">
        <f t="shared" ca="1" si="29"/>
        <v>0</v>
      </c>
      <c r="P91" s="5">
        <f t="shared" ca="1" si="30"/>
        <v>0</v>
      </c>
      <c r="Q91" s="5">
        <f t="shared" ca="1" si="31"/>
        <v>0</v>
      </c>
      <c r="R91" s="5">
        <f t="shared" ca="1" si="32"/>
        <v>0</v>
      </c>
      <c r="S91" s="5" t="str">
        <f t="shared" ca="1" si="33"/>
        <v/>
      </c>
      <c r="T91" s="5" t="str">
        <f t="shared" ca="1" si="34"/>
        <v/>
      </c>
      <c r="U91" s="5" t="str">
        <f t="shared" ca="1" si="35"/>
        <v/>
      </c>
      <c r="V91" s="5" t="str">
        <f t="shared" ca="1" si="36"/>
        <v/>
      </c>
      <c r="W91" s="5" t="str">
        <f t="shared" ca="1" si="37"/>
        <v/>
      </c>
      <c r="X91" s="173">
        <f t="shared" ca="1" si="38"/>
        <v>0</v>
      </c>
      <c r="Y91" s="174">
        <f t="shared" ca="1" si="39"/>
        <v>0</v>
      </c>
      <c r="Z91" s="3">
        <f t="shared" ca="1" si="40"/>
        <v>1</v>
      </c>
      <c r="AA91" s="3">
        <f t="shared" ca="1" si="41"/>
        <v>1</v>
      </c>
      <c r="AB91" s="3">
        <f t="shared" ca="1" si="42"/>
        <v>1</v>
      </c>
      <c r="AC91" s="3">
        <f t="shared" ca="1" si="43"/>
        <v>1</v>
      </c>
      <c r="AD91" s="3">
        <f t="shared" ca="1" si="44"/>
        <v>1</v>
      </c>
      <c r="AE91" s="3">
        <f t="shared" ca="1" si="45"/>
        <v>0</v>
      </c>
      <c r="AF91" s="3">
        <f t="shared" ca="1" si="46"/>
        <v>0</v>
      </c>
      <c r="AG91" s="3">
        <f t="shared" ca="1" si="47"/>
        <v>0</v>
      </c>
      <c r="AH91" s="3">
        <f t="shared" ca="1" si="48"/>
        <v>0</v>
      </c>
      <c r="AI91" s="3">
        <f t="shared" ca="1" si="49"/>
        <v>0</v>
      </c>
      <c r="AJ91" s="3">
        <f t="shared" ca="1" si="50"/>
        <v>5</v>
      </c>
      <c r="AK91" s="166"/>
      <c r="AL91" s="166" t="s">
        <v>436</v>
      </c>
      <c r="AM91" s="166" t="s">
        <v>160</v>
      </c>
      <c r="AN91" s="166" t="str">
        <f t="shared" ca="1" si="51"/>
        <v>geen risico</v>
      </c>
    </row>
    <row r="92" spans="2:40">
      <c r="B92" s="4" t="s">
        <v>161</v>
      </c>
      <c r="C92" s="172" t="str">
        <f t="shared" si="27"/>
        <v>Systemen voor wachtwoordbeheer</v>
      </c>
      <c r="D92" s="4">
        <v>13</v>
      </c>
      <c r="E92" s="4">
        <v>26</v>
      </c>
      <c r="F92" s="4">
        <v>30</v>
      </c>
      <c r="G92" s="4">
        <v>32</v>
      </c>
      <c r="H92" s="4"/>
      <c r="I92" s="4"/>
      <c r="J92" s="4"/>
      <c r="K92" s="4"/>
      <c r="L92" s="4"/>
      <c r="M92" s="4"/>
      <c r="N92" s="5">
        <f t="shared" ca="1" si="28"/>
        <v>0</v>
      </c>
      <c r="O92" s="5">
        <f t="shared" ca="1" si="29"/>
        <v>0</v>
      </c>
      <c r="P92" s="5">
        <f t="shared" ca="1" si="30"/>
        <v>0</v>
      </c>
      <c r="Q92" s="5">
        <f t="shared" ca="1" si="31"/>
        <v>0</v>
      </c>
      <c r="R92" s="5" t="str">
        <f t="shared" ca="1" si="32"/>
        <v/>
      </c>
      <c r="S92" s="5" t="str">
        <f t="shared" ca="1" si="33"/>
        <v/>
      </c>
      <c r="T92" s="5" t="str">
        <f t="shared" ca="1" si="34"/>
        <v/>
      </c>
      <c r="U92" s="5" t="str">
        <f t="shared" ca="1" si="35"/>
        <v/>
      </c>
      <c r="V92" s="5" t="str">
        <f t="shared" ca="1" si="36"/>
        <v/>
      </c>
      <c r="W92" s="5" t="str">
        <f t="shared" ca="1" si="37"/>
        <v/>
      </c>
      <c r="X92" s="173">
        <f t="shared" ca="1" si="38"/>
        <v>0</v>
      </c>
      <c r="Y92" s="174">
        <f t="shared" ca="1" si="39"/>
        <v>0</v>
      </c>
      <c r="Z92" s="3">
        <f t="shared" ca="1" si="40"/>
        <v>1</v>
      </c>
      <c r="AA92" s="3">
        <f t="shared" ca="1" si="41"/>
        <v>1</v>
      </c>
      <c r="AB92" s="3">
        <f t="shared" ca="1" si="42"/>
        <v>1</v>
      </c>
      <c r="AC92" s="3">
        <f t="shared" ca="1" si="43"/>
        <v>1</v>
      </c>
      <c r="AD92" s="3">
        <f t="shared" ca="1" si="44"/>
        <v>0</v>
      </c>
      <c r="AE92" s="3">
        <f t="shared" ca="1" si="45"/>
        <v>0</v>
      </c>
      <c r="AF92" s="3">
        <f t="shared" ca="1" si="46"/>
        <v>0</v>
      </c>
      <c r="AG92" s="3">
        <f t="shared" ca="1" si="47"/>
        <v>0</v>
      </c>
      <c r="AH92" s="3">
        <f t="shared" ca="1" si="48"/>
        <v>0</v>
      </c>
      <c r="AI92" s="3">
        <f t="shared" ca="1" si="49"/>
        <v>0</v>
      </c>
      <c r="AJ92" s="3">
        <f t="shared" ca="1" si="50"/>
        <v>4</v>
      </c>
      <c r="AK92" s="166"/>
      <c r="AL92" s="166" t="s">
        <v>437</v>
      </c>
      <c r="AM92" s="166" t="s">
        <v>162</v>
      </c>
      <c r="AN92" s="166" t="str">
        <f t="shared" ca="1" si="51"/>
        <v>geen risico</v>
      </c>
    </row>
    <row r="93" spans="2:40">
      <c r="B93" s="4" t="s">
        <v>163</v>
      </c>
      <c r="C93" s="172" t="str">
        <f t="shared" si="27"/>
        <v>Gebruik van systeemhulpmiddelen</v>
      </c>
      <c r="D93" s="4">
        <v>20</v>
      </c>
      <c r="E93" s="4">
        <v>26</v>
      </c>
      <c r="F93" s="4">
        <v>32</v>
      </c>
      <c r="G93" s="4"/>
      <c r="H93" s="4"/>
      <c r="I93" s="4"/>
      <c r="J93" s="4"/>
      <c r="K93" s="4"/>
      <c r="L93" s="4"/>
      <c r="M93" s="4"/>
      <c r="N93" s="5">
        <f t="shared" ca="1" si="28"/>
        <v>0</v>
      </c>
      <c r="O93" s="5">
        <f t="shared" ca="1" si="29"/>
        <v>0</v>
      </c>
      <c r="P93" s="5">
        <f t="shared" ca="1" si="30"/>
        <v>0</v>
      </c>
      <c r="Q93" s="5" t="str">
        <f t="shared" ca="1" si="31"/>
        <v/>
      </c>
      <c r="R93" s="5" t="str">
        <f t="shared" ca="1" si="32"/>
        <v/>
      </c>
      <c r="S93" s="5" t="str">
        <f t="shared" ca="1" si="33"/>
        <v/>
      </c>
      <c r="T93" s="5" t="str">
        <f t="shared" ca="1" si="34"/>
        <v/>
      </c>
      <c r="U93" s="5" t="str">
        <f t="shared" ca="1" si="35"/>
        <v/>
      </c>
      <c r="V93" s="5" t="str">
        <f t="shared" ca="1" si="36"/>
        <v/>
      </c>
      <c r="W93" s="5" t="str">
        <f t="shared" ca="1" si="37"/>
        <v/>
      </c>
      <c r="X93" s="173">
        <f t="shared" ca="1" si="38"/>
        <v>0</v>
      </c>
      <c r="Y93" s="174">
        <f t="shared" ca="1" si="39"/>
        <v>0</v>
      </c>
      <c r="Z93" s="3">
        <f t="shared" ca="1" si="40"/>
        <v>1</v>
      </c>
      <c r="AA93" s="3">
        <f t="shared" ca="1" si="41"/>
        <v>1</v>
      </c>
      <c r="AB93" s="3">
        <f t="shared" ca="1" si="42"/>
        <v>1</v>
      </c>
      <c r="AC93" s="3">
        <f t="shared" ca="1" si="43"/>
        <v>0</v>
      </c>
      <c r="AD93" s="3">
        <f t="shared" ca="1" si="44"/>
        <v>0</v>
      </c>
      <c r="AE93" s="3">
        <f t="shared" ca="1" si="45"/>
        <v>0</v>
      </c>
      <c r="AF93" s="3">
        <f t="shared" ca="1" si="46"/>
        <v>0</v>
      </c>
      <c r="AG93" s="3">
        <f t="shared" ca="1" si="47"/>
        <v>0</v>
      </c>
      <c r="AH93" s="3">
        <f t="shared" ca="1" si="48"/>
        <v>0</v>
      </c>
      <c r="AI93" s="3">
        <f t="shared" ca="1" si="49"/>
        <v>0</v>
      </c>
      <c r="AJ93" s="3">
        <f t="shared" ca="1" si="50"/>
        <v>3</v>
      </c>
      <c r="AK93" s="166"/>
      <c r="AL93" s="166" t="s">
        <v>438</v>
      </c>
      <c r="AM93" s="166" t="s">
        <v>164</v>
      </c>
      <c r="AN93" s="166" t="str">
        <f t="shared" ca="1" si="51"/>
        <v>geen risico</v>
      </c>
    </row>
    <row r="94" spans="2:40">
      <c r="B94" s="4" t="s">
        <v>165</v>
      </c>
      <c r="C94" s="172" t="str">
        <f t="shared" si="27"/>
        <v>Sessietime-out</v>
      </c>
      <c r="D94" s="4">
        <v>26</v>
      </c>
      <c r="E94" s="4">
        <v>32</v>
      </c>
      <c r="F94" s="4"/>
      <c r="G94" s="4"/>
      <c r="H94" s="4"/>
      <c r="I94" s="4"/>
      <c r="J94" s="4"/>
      <c r="K94" s="4"/>
      <c r="L94" s="4"/>
      <c r="M94" s="4"/>
      <c r="N94" s="5">
        <f t="shared" ca="1" si="28"/>
        <v>0</v>
      </c>
      <c r="O94" s="5">
        <f t="shared" ca="1" si="29"/>
        <v>0</v>
      </c>
      <c r="P94" s="5" t="str">
        <f t="shared" ca="1" si="30"/>
        <v/>
      </c>
      <c r="Q94" s="5" t="str">
        <f t="shared" ca="1" si="31"/>
        <v/>
      </c>
      <c r="R94" s="5" t="str">
        <f t="shared" ca="1" si="32"/>
        <v/>
      </c>
      <c r="S94" s="5" t="str">
        <f t="shared" ca="1" si="33"/>
        <v/>
      </c>
      <c r="T94" s="5" t="str">
        <f t="shared" ca="1" si="34"/>
        <v/>
      </c>
      <c r="U94" s="5" t="str">
        <f t="shared" ca="1" si="35"/>
        <v/>
      </c>
      <c r="V94" s="5" t="str">
        <f t="shared" ca="1" si="36"/>
        <v/>
      </c>
      <c r="W94" s="5" t="str">
        <f t="shared" ca="1" si="37"/>
        <v/>
      </c>
      <c r="X94" s="173">
        <f t="shared" ca="1" si="38"/>
        <v>0</v>
      </c>
      <c r="Y94" s="174">
        <f t="shared" ca="1" si="39"/>
        <v>0</v>
      </c>
      <c r="Z94" s="3">
        <f t="shared" ca="1" si="40"/>
        <v>1</v>
      </c>
      <c r="AA94" s="3">
        <f t="shared" ca="1" si="41"/>
        <v>1</v>
      </c>
      <c r="AB94" s="3">
        <f t="shared" ca="1" si="42"/>
        <v>0</v>
      </c>
      <c r="AC94" s="3">
        <f t="shared" ca="1" si="43"/>
        <v>0</v>
      </c>
      <c r="AD94" s="3">
        <f t="shared" ca="1" si="44"/>
        <v>0</v>
      </c>
      <c r="AE94" s="3">
        <f t="shared" ca="1" si="45"/>
        <v>0</v>
      </c>
      <c r="AF94" s="3">
        <f t="shared" ca="1" si="46"/>
        <v>0</v>
      </c>
      <c r="AG94" s="3">
        <f t="shared" ca="1" si="47"/>
        <v>0</v>
      </c>
      <c r="AH94" s="3">
        <f t="shared" ca="1" si="48"/>
        <v>0</v>
      </c>
      <c r="AI94" s="3">
        <f t="shared" ca="1" si="49"/>
        <v>0</v>
      </c>
      <c r="AJ94" s="3">
        <f t="shared" ca="1" si="50"/>
        <v>2</v>
      </c>
      <c r="AK94" s="166"/>
      <c r="AL94" s="166" t="s">
        <v>439</v>
      </c>
      <c r="AM94" s="166" t="s">
        <v>166</v>
      </c>
      <c r="AN94" s="166" t="str">
        <f t="shared" ca="1" si="51"/>
        <v>geen risico</v>
      </c>
    </row>
    <row r="95" spans="2:40">
      <c r="B95" s="4" t="s">
        <v>167</v>
      </c>
      <c r="C95" s="172" t="str">
        <f t="shared" si="27"/>
        <v>Beperking van de verbindingstijd</v>
      </c>
      <c r="D95" s="4">
        <v>26</v>
      </c>
      <c r="E95" s="4">
        <v>32</v>
      </c>
      <c r="F95" s="4"/>
      <c r="G95" s="4"/>
      <c r="H95" s="4"/>
      <c r="I95" s="4"/>
      <c r="J95" s="4"/>
      <c r="K95" s="4"/>
      <c r="L95" s="4"/>
      <c r="M95" s="4"/>
      <c r="N95" s="5">
        <f t="shared" ca="1" si="28"/>
        <v>0</v>
      </c>
      <c r="O95" s="5">
        <f t="shared" ca="1" si="29"/>
        <v>0</v>
      </c>
      <c r="P95" s="5" t="str">
        <f t="shared" ca="1" si="30"/>
        <v/>
      </c>
      <c r="Q95" s="5" t="str">
        <f t="shared" ca="1" si="31"/>
        <v/>
      </c>
      <c r="R95" s="5" t="str">
        <f t="shared" ca="1" si="32"/>
        <v/>
      </c>
      <c r="S95" s="5" t="str">
        <f t="shared" ca="1" si="33"/>
        <v/>
      </c>
      <c r="T95" s="5" t="str">
        <f t="shared" ca="1" si="34"/>
        <v/>
      </c>
      <c r="U95" s="5" t="str">
        <f t="shared" ca="1" si="35"/>
        <v/>
      </c>
      <c r="V95" s="5" t="str">
        <f t="shared" ca="1" si="36"/>
        <v/>
      </c>
      <c r="W95" s="5" t="str">
        <f t="shared" ca="1" si="37"/>
        <v/>
      </c>
      <c r="X95" s="173">
        <f t="shared" ca="1" si="38"/>
        <v>0</v>
      </c>
      <c r="Y95" s="174">
        <f t="shared" ca="1" si="39"/>
        <v>0</v>
      </c>
      <c r="Z95" s="3">
        <f t="shared" ca="1" si="40"/>
        <v>1</v>
      </c>
      <c r="AA95" s="3">
        <f t="shared" ca="1" si="41"/>
        <v>1</v>
      </c>
      <c r="AB95" s="3">
        <f t="shared" ca="1" si="42"/>
        <v>0</v>
      </c>
      <c r="AC95" s="3">
        <f t="shared" ca="1" si="43"/>
        <v>0</v>
      </c>
      <c r="AD95" s="3">
        <f t="shared" ca="1" si="44"/>
        <v>0</v>
      </c>
      <c r="AE95" s="3">
        <f t="shared" ca="1" si="45"/>
        <v>0</v>
      </c>
      <c r="AF95" s="3">
        <f t="shared" ca="1" si="46"/>
        <v>0</v>
      </c>
      <c r="AG95" s="3">
        <f t="shared" ca="1" si="47"/>
        <v>0</v>
      </c>
      <c r="AH95" s="3">
        <f t="shared" ca="1" si="48"/>
        <v>0</v>
      </c>
      <c r="AI95" s="3">
        <f t="shared" ca="1" si="49"/>
        <v>0</v>
      </c>
      <c r="AJ95" s="3">
        <f t="shared" ca="1" si="50"/>
        <v>2</v>
      </c>
      <c r="AK95" s="166"/>
      <c r="AL95" s="166" t="s">
        <v>440</v>
      </c>
      <c r="AM95" s="166" t="s">
        <v>168</v>
      </c>
      <c r="AN95" s="166" t="str">
        <f t="shared" ca="1" si="51"/>
        <v>geen risico</v>
      </c>
    </row>
    <row r="96" spans="2:40">
      <c r="B96" s="4" t="s">
        <v>169</v>
      </c>
      <c r="C96" s="172" t="str">
        <f t="shared" si="27"/>
        <v>Beperking van toegang tot informatie</v>
      </c>
      <c r="D96" s="4">
        <v>26</v>
      </c>
      <c r="E96" s="4"/>
      <c r="F96" s="4"/>
      <c r="G96" s="4"/>
      <c r="H96" s="4"/>
      <c r="I96" s="4"/>
      <c r="J96" s="4"/>
      <c r="K96" s="4"/>
      <c r="L96" s="4"/>
      <c r="M96" s="4"/>
      <c r="N96" s="5">
        <f t="shared" ca="1" si="28"/>
        <v>0</v>
      </c>
      <c r="O96" s="5" t="str">
        <f t="shared" ca="1" si="29"/>
        <v/>
      </c>
      <c r="P96" s="5" t="str">
        <f t="shared" ca="1" si="30"/>
        <v/>
      </c>
      <c r="Q96" s="5" t="str">
        <f t="shared" ca="1" si="31"/>
        <v/>
      </c>
      <c r="R96" s="5" t="str">
        <f t="shared" ca="1" si="32"/>
        <v/>
      </c>
      <c r="S96" s="5" t="str">
        <f t="shared" ca="1" si="33"/>
        <v/>
      </c>
      <c r="T96" s="5" t="str">
        <f t="shared" ca="1" si="34"/>
        <v/>
      </c>
      <c r="U96" s="5" t="str">
        <f t="shared" ca="1" si="35"/>
        <v/>
      </c>
      <c r="V96" s="5" t="str">
        <f t="shared" ca="1" si="36"/>
        <v/>
      </c>
      <c r="W96" s="5" t="str">
        <f t="shared" ca="1" si="37"/>
        <v/>
      </c>
      <c r="X96" s="173">
        <f t="shared" ca="1" si="38"/>
        <v>0</v>
      </c>
      <c r="Y96" s="174">
        <f t="shared" ca="1" si="39"/>
        <v>0</v>
      </c>
      <c r="Z96" s="3">
        <f t="shared" ca="1" si="40"/>
        <v>1</v>
      </c>
      <c r="AA96" s="3">
        <f t="shared" ca="1" si="41"/>
        <v>0</v>
      </c>
      <c r="AB96" s="3">
        <f t="shared" ca="1" si="42"/>
        <v>0</v>
      </c>
      <c r="AC96" s="3">
        <f t="shared" ca="1" si="43"/>
        <v>0</v>
      </c>
      <c r="AD96" s="3">
        <f t="shared" ca="1" si="44"/>
        <v>0</v>
      </c>
      <c r="AE96" s="3">
        <f t="shared" ca="1" si="45"/>
        <v>0</v>
      </c>
      <c r="AF96" s="3">
        <f t="shared" ca="1" si="46"/>
        <v>0</v>
      </c>
      <c r="AG96" s="3">
        <f t="shared" ca="1" si="47"/>
        <v>0</v>
      </c>
      <c r="AH96" s="3">
        <f t="shared" ca="1" si="48"/>
        <v>0</v>
      </c>
      <c r="AI96" s="3">
        <f t="shared" ca="1" si="49"/>
        <v>0</v>
      </c>
      <c r="AJ96" s="3">
        <f t="shared" ca="1" si="50"/>
        <v>1</v>
      </c>
      <c r="AK96" s="166"/>
      <c r="AL96" s="166" t="s">
        <v>441</v>
      </c>
      <c r="AM96" s="166" t="s">
        <v>170</v>
      </c>
      <c r="AN96" s="166" t="str">
        <f t="shared" ca="1" si="51"/>
        <v>geen risico</v>
      </c>
    </row>
    <row r="97" spans="2:40">
      <c r="B97" s="4" t="s">
        <v>171</v>
      </c>
      <c r="C97" s="172" t="str">
        <f t="shared" si="27"/>
        <v>Isolatie van gevoelige systemen</v>
      </c>
      <c r="D97" s="4">
        <v>26</v>
      </c>
      <c r="E97" s="4"/>
      <c r="F97" s="4"/>
      <c r="G97" s="4"/>
      <c r="H97" s="4"/>
      <c r="I97" s="4"/>
      <c r="J97" s="4"/>
      <c r="K97" s="4"/>
      <c r="L97" s="4"/>
      <c r="M97" s="4"/>
      <c r="N97" s="5">
        <f t="shared" ca="1" si="28"/>
        <v>0</v>
      </c>
      <c r="O97" s="5" t="str">
        <f t="shared" ca="1" si="29"/>
        <v/>
      </c>
      <c r="P97" s="5" t="str">
        <f t="shared" ca="1" si="30"/>
        <v/>
      </c>
      <c r="Q97" s="5" t="str">
        <f t="shared" ca="1" si="31"/>
        <v/>
      </c>
      <c r="R97" s="5" t="str">
        <f t="shared" ca="1" si="32"/>
        <v/>
      </c>
      <c r="S97" s="5" t="str">
        <f t="shared" ca="1" si="33"/>
        <v/>
      </c>
      <c r="T97" s="5" t="str">
        <f t="shared" ca="1" si="34"/>
        <v/>
      </c>
      <c r="U97" s="5" t="str">
        <f t="shared" ca="1" si="35"/>
        <v/>
      </c>
      <c r="V97" s="5" t="str">
        <f t="shared" ca="1" si="36"/>
        <v/>
      </c>
      <c r="W97" s="5" t="str">
        <f t="shared" ca="1" si="37"/>
        <v/>
      </c>
      <c r="X97" s="173">
        <f t="shared" ca="1" si="38"/>
        <v>0</v>
      </c>
      <c r="Y97" s="174">
        <f t="shared" ca="1" si="39"/>
        <v>0</v>
      </c>
      <c r="Z97" s="3">
        <f t="shared" ca="1" si="40"/>
        <v>1</v>
      </c>
      <c r="AA97" s="3">
        <f t="shared" ca="1" si="41"/>
        <v>0</v>
      </c>
      <c r="AB97" s="3">
        <f t="shared" ca="1" si="42"/>
        <v>0</v>
      </c>
      <c r="AC97" s="3">
        <f t="shared" ca="1" si="43"/>
        <v>0</v>
      </c>
      <c r="AD97" s="3">
        <f t="shared" ca="1" si="44"/>
        <v>0</v>
      </c>
      <c r="AE97" s="3">
        <f t="shared" ca="1" si="45"/>
        <v>0</v>
      </c>
      <c r="AF97" s="3">
        <f t="shared" ca="1" si="46"/>
        <v>0</v>
      </c>
      <c r="AG97" s="3">
        <f t="shared" ca="1" si="47"/>
        <v>0</v>
      </c>
      <c r="AH97" s="3">
        <f t="shared" ca="1" si="48"/>
        <v>0</v>
      </c>
      <c r="AI97" s="3">
        <f t="shared" ca="1" si="49"/>
        <v>0</v>
      </c>
      <c r="AJ97" s="3">
        <f t="shared" ca="1" si="50"/>
        <v>1</v>
      </c>
      <c r="AK97" s="166"/>
      <c r="AL97" s="166" t="s">
        <v>442</v>
      </c>
      <c r="AM97" s="166" t="s">
        <v>172</v>
      </c>
      <c r="AN97" s="166" t="str">
        <f t="shared" ca="1" si="51"/>
        <v>geen risico</v>
      </c>
    </row>
    <row r="98" spans="2:40">
      <c r="B98" s="4" t="s">
        <v>181</v>
      </c>
      <c r="C98" s="172" t="str">
        <f t="shared" si="27"/>
        <v>Mobiel computergebruik en mobiele communicatie</v>
      </c>
      <c r="D98" s="4">
        <v>26</v>
      </c>
      <c r="E98" s="4">
        <v>37</v>
      </c>
      <c r="F98" s="4">
        <v>51</v>
      </c>
      <c r="G98" s="4">
        <v>57</v>
      </c>
      <c r="H98" s="4">
        <v>61</v>
      </c>
      <c r="I98" s="4"/>
      <c r="J98" s="4"/>
      <c r="K98" s="4"/>
      <c r="L98" s="4"/>
      <c r="M98" s="4"/>
      <c r="N98" s="5">
        <f t="shared" ca="1" si="28"/>
        <v>0</v>
      </c>
      <c r="O98" s="5">
        <f t="shared" ca="1" si="29"/>
        <v>0</v>
      </c>
      <c r="P98" s="5">
        <f t="shared" ca="1" si="30"/>
        <v>0</v>
      </c>
      <c r="Q98" s="5">
        <f t="shared" ca="1" si="31"/>
        <v>0</v>
      </c>
      <c r="R98" s="5">
        <f t="shared" ca="1" si="32"/>
        <v>0</v>
      </c>
      <c r="S98" s="5" t="str">
        <f t="shared" ca="1" si="33"/>
        <v/>
      </c>
      <c r="T98" s="5" t="str">
        <f t="shared" ca="1" si="34"/>
        <v/>
      </c>
      <c r="U98" s="5" t="str">
        <f t="shared" ca="1" si="35"/>
        <v/>
      </c>
      <c r="V98" s="5" t="str">
        <f t="shared" ca="1" si="36"/>
        <v/>
      </c>
      <c r="W98" s="5" t="str">
        <f t="shared" ca="1" si="37"/>
        <v/>
      </c>
      <c r="X98" s="173">
        <f t="shared" ca="1" si="38"/>
        <v>0</v>
      </c>
      <c r="Y98" s="174">
        <f t="shared" ca="1" si="39"/>
        <v>0</v>
      </c>
      <c r="Z98" s="3">
        <f t="shared" ca="1" si="40"/>
        <v>1</v>
      </c>
      <c r="AA98" s="3">
        <f t="shared" ca="1" si="41"/>
        <v>1</v>
      </c>
      <c r="AB98" s="3">
        <f t="shared" ca="1" si="42"/>
        <v>1</v>
      </c>
      <c r="AC98" s="3">
        <f t="shared" ca="1" si="43"/>
        <v>1</v>
      </c>
      <c r="AD98" s="3">
        <f t="shared" ca="1" si="44"/>
        <v>1</v>
      </c>
      <c r="AE98" s="3">
        <f t="shared" ca="1" si="45"/>
        <v>0</v>
      </c>
      <c r="AF98" s="3">
        <f t="shared" ca="1" si="46"/>
        <v>0</v>
      </c>
      <c r="AG98" s="3">
        <f t="shared" ca="1" si="47"/>
        <v>0</v>
      </c>
      <c r="AH98" s="3">
        <f t="shared" ca="1" si="48"/>
        <v>0</v>
      </c>
      <c r="AI98" s="3">
        <f t="shared" ca="1" si="49"/>
        <v>0</v>
      </c>
      <c r="AJ98" s="3">
        <f t="shared" ca="1" si="50"/>
        <v>5</v>
      </c>
      <c r="AK98" s="166"/>
      <c r="AL98" s="166" t="s">
        <v>443</v>
      </c>
      <c r="AM98" s="166" t="s">
        <v>182</v>
      </c>
      <c r="AN98" s="166" t="str">
        <f t="shared" ca="1" si="51"/>
        <v>geen risico</v>
      </c>
    </row>
    <row r="99" spans="2:40">
      <c r="B99" s="4" t="s">
        <v>183</v>
      </c>
      <c r="C99" s="172" t="str">
        <f t="shared" si="27"/>
        <v>Telewerken</v>
      </c>
      <c r="D99" s="4">
        <v>19</v>
      </c>
      <c r="E99" s="4">
        <v>26</v>
      </c>
      <c r="F99" s="4">
        <v>58</v>
      </c>
      <c r="G99" s="4">
        <v>61</v>
      </c>
      <c r="H99" s="4"/>
      <c r="I99" s="4"/>
      <c r="J99" s="4"/>
      <c r="K99" s="4"/>
      <c r="L99" s="4"/>
      <c r="M99" s="4"/>
      <c r="N99" s="5">
        <f t="shared" ca="1" si="28"/>
        <v>0</v>
      </c>
      <c r="O99" s="5">
        <f t="shared" ca="1" si="29"/>
        <v>0</v>
      </c>
      <c r="P99" s="5">
        <f t="shared" ca="1" si="30"/>
        <v>0</v>
      </c>
      <c r="Q99" s="5">
        <f t="shared" ca="1" si="31"/>
        <v>0</v>
      </c>
      <c r="R99" s="5" t="str">
        <f t="shared" ca="1" si="32"/>
        <v/>
      </c>
      <c r="S99" s="5" t="str">
        <f t="shared" ca="1" si="33"/>
        <v/>
      </c>
      <c r="T99" s="5" t="str">
        <f t="shared" ca="1" si="34"/>
        <v/>
      </c>
      <c r="U99" s="5" t="str">
        <f t="shared" ca="1" si="35"/>
        <v/>
      </c>
      <c r="V99" s="5" t="str">
        <f t="shared" ca="1" si="36"/>
        <v/>
      </c>
      <c r="W99" s="5" t="str">
        <f t="shared" ca="1" si="37"/>
        <v/>
      </c>
      <c r="X99" s="173">
        <f t="shared" ca="1" si="38"/>
        <v>0</v>
      </c>
      <c r="Y99" s="174">
        <f t="shared" ca="1" si="39"/>
        <v>0</v>
      </c>
      <c r="Z99" s="3">
        <f t="shared" ca="1" si="40"/>
        <v>1</v>
      </c>
      <c r="AA99" s="3">
        <f t="shared" ca="1" si="41"/>
        <v>1</v>
      </c>
      <c r="AB99" s="3">
        <f t="shared" ca="1" si="42"/>
        <v>1</v>
      </c>
      <c r="AC99" s="3">
        <f t="shared" ca="1" si="43"/>
        <v>1</v>
      </c>
      <c r="AD99" s="3">
        <f t="shared" ca="1" si="44"/>
        <v>0</v>
      </c>
      <c r="AE99" s="3">
        <f t="shared" ca="1" si="45"/>
        <v>0</v>
      </c>
      <c r="AF99" s="3">
        <f t="shared" ca="1" si="46"/>
        <v>0</v>
      </c>
      <c r="AG99" s="3">
        <f t="shared" ca="1" si="47"/>
        <v>0</v>
      </c>
      <c r="AH99" s="3">
        <f t="shared" ca="1" si="48"/>
        <v>0</v>
      </c>
      <c r="AI99" s="3">
        <f t="shared" ca="1" si="49"/>
        <v>0</v>
      </c>
      <c r="AJ99" s="3">
        <f t="shared" ca="1" si="50"/>
        <v>4</v>
      </c>
      <c r="AK99" s="166"/>
      <c r="AL99" s="166" t="s">
        <v>444</v>
      </c>
      <c r="AM99" s="166" t="s">
        <v>184</v>
      </c>
      <c r="AN99" s="166" t="str">
        <f t="shared" ca="1" si="51"/>
        <v>geen risico</v>
      </c>
    </row>
    <row r="100" spans="2:40">
      <c r="B100" s="4" t="s">
        <v>185</v>
      </c>
      <c r="C100" s="172" t="str">
        <f t="shared" si="27"/>
        <v>Analyse en specificatie van beveiligingseisen</v>
      </c>
      <c r="D100" s="4">
        <v>6</v>
      </c>
      <c r="E100" s="4"/>
      <c r="F100" s="4"/>
      <c r="G100" s="4"/>
      <c r="H100" s="4"/>
      <c r="I100" s="4"/>
      <c r="J100" s="4"/>
      <c r="K100" s="4"/>
      <c r="L100" s="4"/>
      <c r="M100" s="4"/>
      <c r="N100" s="5">
        <f t="shared" ca="1" si="28"/>
        <v>0</v>
      </c>
      <c r="O100" s="5" t="str">
        <f t="shared" ca="1" si="29"/>
        <v/>
      </c>
      <c r="P100" s="5" t="str">
        <f t="shared" ca="1" si="30"/>
        <v/>
      </c>
      <c r="Q100" s="5" t="str">
        <f t="shared" ca="1" si="31"/>
        <v/>
      </c>
      <c r="R100" s="5" t="str">
        <f t="shared" ca="1" si="32"/>
        <v/>
      </c>
      <c r="S100" s="5" t="str">
        <f t="shared" ca="1" si="33"/>
        <v/>
      </c>
      <c r="T100" s="5" t="str">
        <f t="shared" ca="1" si="34"/>
        <v/>
      </c>
      <c r="U100" s="5" t="str">
        <f t="shared" ca="1" si="35"/>
        <v/>
      </c>
      <c r="V100" s="5" t="str">
        <f t="shared" ca="1" si="36"/>
        <v/>
      </c>
      <c r="W100" s="5" t="str">
        <f t="shared" ca="1" si="37"/>
        <v/>
      </c>
      <c r="X100" s="173">
        <f t="shared" ca="1" si="38"/>
        <v>0</v>
      </c>
      <c r="Y100" s="174">
        <f t="shared" ca="1" si="39"/>
        <v>0</v>
      </c>
      <c r="Z100" s="3">
        <f t="shared" ca="1" si="40"/>
        <v>1</v>
      </c>
      <c r="AA100" s="3">
        <f t="shared" ca="1" si="41"/>
        <v>0</v>
      </c>
      <c r="AB100" s="3">
        <f t="shared" ca="1" si="42"/>
        <v>0</v>
      </c>
      <c r="AC100" s="3">
        <f t="shared" ca="1" si="43"/>
        <v>0</v>
      </c>
      <c r="AD100" s="3">
        <f t="shared" ca="1" si="44"/>
        <v>0</v>
      </c>
      <c r="AE100" s="3">
        <f t="shared" ca="1" si="45"/>
        <v>0</v>
      </c>
      <c r="AF100" s="3">
        <f t="shared" ca="1" si="46"/>
        <v>0</v>
      </c>
      <c r="AG100" s="3">
        <f t="shared" ca="1" si="47"/>
        <v>0</v>
      </c>
      <c r="AH100" s="3">
        <f t="shared" ca="1" si="48"/>
        <v>0</v>
      </c>
      <c r="AI100" s="3">
        <f t="shared" ca="1" si="49"/>
        <v>0</v>
      </c>
      <c r="AJ100" s="3">
        <f t="shared" ca="1" si="50"/>
        <v>1</v>
      </c>
      <c r="AK100" s="166"/>
      <c r="AL100" s="166" t="s">
        <v>445</v>
      </c>
      <c r="AM100" s="166" t="s">
        <v>186</v>
      </c>
      <c r="AN100" s="166" t="str">
        <f t="shared" ca="1" si="51"/>
        <v>geen risico</v>
      </c>
    </row>
    <row r="101" spans="2:40">
      <c r="B101" s="4" t="s">
        <v>187</v>
      </c>
      <c r="C101" s="172" t="str">
        <f t="shared" si="27"/>
        <v>Validatie van invoergegevens</v>
      </c>
      <c r="D101" s="4">
        <v>17</v>
      </c>
      <c r="E101" s="4">
        <v>28</v>
      </c>
      <c r="F101" s="4">
        <v>38</v>
      </c>
      <c r="G101" s="4"/>
      <c r="H101" s="4"/>
      <c r="I101" s="4"/>
      <c r="J101" s="4"/>
      <c r="K101" s="4"/>
      <c r="L101" s="4"/>
      <c r="M101" s="4"/>
      <c r="N101" s="5">
        <f t="shared" ca="1" si="28"/>
        <v>0</v>
      </c>
      <c r="O101" s="5">
        <f t="shared" ca="1" si="29"/>
        <v>0</v>
      </c>
      <c r="P101" s="5">
        <f t="shared" ca="1" si="30"/>
        <v>0</v>
      </c>
      <c r="Q101" s="5" t="str">
        <f t="shared" ca="1" si="31"/>
        <v/>
      </c>
      <c r="R101" s="5" t="str">
        <f t="shared" ca="1" si="32"/>
        <v/>
      </c>
      <c r="S101" s="5" t="str">
        <f t="shared" ca="1" si="33"/>
        <v/>
      </c>
      <c r="T101" s="5" t="str">
        <f t="shared" ca="1" si="34"/>
        <v/>
      </c>
      <c r="U101" s="5" t="str">
        <f t="shared" ca="1" si="35"/>
        <v/>
      </c>
      <c r="V101" s="5" t="str">
        <f t="shared" ca="1" si="36"/>
        <v/>
      </c>
      <c r="W101" s="5" t="str">
        <f t="shared" ca="1" si="37"/>
        <v/>
      </c>
      <c r="X101" s="173">
        <f t="shared" ca="1" si="38"/>
        <v>0</v>
      </c>
      <c r="Y101" s="174">
        <f t="shared" ca="1" si="39"/>
        <v>0</v>
      </c>
      <c r="Z101" s="3">
        <f t="shared" ca="1" si="40"/>
        <v>1</v>
      </c>
      <c r="AA101" s="3">
        <f t="shared" ca="1" si="41"/>
        <v>1</v>
      </c>
      <c r="AB101" s="3">
        <f t="shared" ca="1" si="42"/>
        <v>1</v>
      </c>
      <c r="AC101" s="3">
        <f t="shared" ca="1" si="43"/>
        <v>0</v>
      </c>
      <c r="AD101" s="3">
        <f t="shared" ca="1" si="44"/>
        <v>0</v>
      </c>
      <c r="AE101" s="3">
        <f t="shared" ca="1" si="45"/>
        <v>0</v>
      </c>
      <c r="AF101" s="3">
        <f t="shared" ca="1" si="46"/>
        <v>0</v>
      </c>
      <c r="AG101" s="3">
        <f t="shared" ca="1" si="47"/>
        <v>0</v>
      </c>
      <c r="AH101" s="3">
        <f t="shared" ca="1" si="48"/>
        <v>0</v>
      </c>
      <c r="AI101" s="3">
        <f t="shared" ca="1" si="49"/>
        <v>0</v>
      </c>
      <c r="AJ101" s="3">
        <f t="shared" ca="1" si="50"/>
        <v>3</v>
      </c>
      <c r="AK101" s="166"/>
      <c r="AL101" s="166" t="s">
        <v>446</v>
      </c>
      <c r="AM101" s="166" t="s">
        <v>188</v>
      </c>
      <c r="AN101" s="166" t="str">
        <f t="shared" ca="1" si="51"/>
        <v>geen risico</v>
      </c>
    </row>
    <row r="102" spans="2:40">
      <c r="B102" s="4" t="s">
        <v>189</v>
      </c>
      <c r="C102" s="172" t="str">
        <f t="shared" si="27"/>
        <v>Beheersing van interne gegevensverwerking</v>
      </c>
      <c r="D102" s="4">
        <v>28</v>
      </c>
      <c r="E102" s="4">
        <v>39</v>
      </c>
      <c r="F102" s="4"/>
      <c r="G102" s="4"/>
      <c r="H102" s="4"/>
      <c r="I102" s="4"/>
      <c r="J102" s="4"/>
      <c r="K102" s="4"/>
      <c r="L102" s="4"/>
      <c r="M102" s="4"/>
      <c r="N102" s="5">
        <f t="shared" ca="1" si="28"/>
        <v>0</v>
      </c>
      <c r="O102" s="5">
        <f t="shared" ca="1" si="29"/>
        <v>0</v>
      </c>
      <c r="P102" s="5" t="str">
        <f t="shared" ca="1" si="30"/>
        <v/>
      </c>
      <c r="Q102" s="5" t="str">
        <f t="shared" ca="1" si="31"/>
        <v/>
      </c>
      <c r="R102" s="5" t="str">
        <f t="shared" ca="1" si="32"/>
        <v/>
      </c>
      <c r="S102" s="5" t="str">
        <f t="shared" ca="1" si="33"/>
        <v/>
      </c>
      <c r="T102" s="5" t="str">
        <f t="shared" ca="1" si="34"/>
        <v/>
      </c>
      <c r="U102" s="5" t="str">
        <f t="shared" ca="1" si="35"/>
        <v/>
      </c>
      <c r="V102" s="5" t="str">
        <f t="shared" ca="1" si="36"/>
        <v/>
      </c>
      <c r="W102" s="5" t="str">
        <f t="shared" ca="1" si="37"/>
        <v/>
      </c>
      <c r="X102" s="173">
        <f t="shared" ca="1" si="38"/>
        <v>0</v>
      </c>
      <c r="Y102" s="174">
        <f t="shared" ca="1" si="39"/>
        <v>0</v>
      </c>
      <c r="Z102" s="3">
        <f t="shared" ca="1" si="40"/>
        <v>1</v>
      </c>
      <c r="AA102" s="3">
        <f t="shared" ca="1" si="41"/>
        <v>1</v>
      </c>
      <c r="AB102" s="3">
        <f t="shared" ca="1" si="42"/>
        <v>0</v>
      </c>
      <c r="AC102" s="3">
        <f t="shared" ca="1" si="43"/>
        <v>0</v>
      </c>
      <c r="AD102" s="3">
        <f t="shared" ca="1" si="44"/>
        <v>0</v>
      </c>
      <c r="AE102" s="3">
        <f t="shared" ca="1" si="45"/>
        <v>0</v>
      </c>
      <c r="AF102" s="3">
        <f t="shared" ca="1" si="46"/>
        <v>0</v>
      </c>
      <c r="AG102" s="3">
        <f t="shared" ca="1" si="47"/>
        <v>0</v>
      </c>
      <c r="AH102" s="3">
        <f t="shared" ca="1" si="48"/>
        <v>0</v>
      </c>
      <c r="AI102" s="3">
        <f t="shared" ca="1" si="49"/>
        <v>0</v>
      </c>
      <c r="AJ102" s="3">
        <f t="shared" ca="1" si="50"/>
        <v>2</v>
      </c>
      <c r="AK102" s="166"/>
      <c r="AL102" s="166" t="s">
        <v>447</v>
      </c>
      <c r="AM102" s="166" t="s">
        <v>190</v>
      </c>
      <c r="AN102" s="166" t="str">
        <f t="shared" ca="1" si="51"/>
        <v>geen risico</v>
      </c>
    </row>
    <row r="103" spans="2:40">
      <c r="B103" s="4" t="s">
        <v>191</v>
      </c>
      <c r="C103" s="172" t="str">
        <f t="shared" si="27"/>
        <v>Integriteit van berichten</v>
      </c>
      <c r="D103" s="4">
        <v>28</v>
      </c>
      <c r="E103" s="4">
        <v>47</v>
      </c>
      <c r="F103" s="4"/>
      <c r="G103" s="4"/>
      <c r="H103" s="4"/>
      <c r="I103" s="4"/>
      <c r="J103" s="4"/>
      <c r="K103" s="4"/>
      <c r="L103" s="4"/>
      <c r="M103" s="4"/>
      <c r="N103" s="5">
        <f t="shared" ca="1" si="28"/>
        <v>0</v>
      </c>
      <c r="O103" s="5">
        <f t="shared" ca="1" si="29"/>
        <v>0</v>
      </c>
      <c r="P103" s="5" t="str">
        <f t="shared" ca="1" si="30"/>
        <v/>
      </c>
      <c r="Q103" s="5" t="str">
        <f t="shared" ca="1" si="31"/>
        <v/>
      </c>
      <c r="R103" s="5" t="str">
        <f t="shared" ca="1" si="32"/>
        <v/>
      </c>
      <c r="S103" s="5" t="str">
        <f t="shared" ca="1" si="33"/>
        <v/>
      </c>
      <c r="T103" s="5" t="str">
        <f t="shared" ca="1" si="34"/>
        <v/>
      </c>
      <c r="U103" s="5" t="str">
        <f t="shared" ca="1" si="35"/>
        <v/>
      </c>
      <c r="V103" s="5" t="str">
        <f t="shared" ca="1" si="36"/>
        <v/>
      </c>
      <c r="W103" s="5" t="str">
        <f t="shared" ca="1" si="37"/>
        <v/>
      </c>
      <c r="X103" s="173">
        <f t="shared" ca="1" si="38"/>
        <v>0</v>
      </c>
      <c r="Y103" s="174">
        <f t="shared" ca="1" si="39"/>
        <v>0</v>
      </c>
      <c r="Z103" s="3">
        <f t="shared" ca="1" si="40"/>
        <v>1</v>
      </c>
      <c r="AA103" s="3">
        <f t="shared" ca="1" si="41"/>
        <v>1</v>
      </c>
      <c r="AB103" s="3">
        <f t="shared" ca="1" si="42"/>
        <v>0</v>
      </c>
      <c r="AC103" s="3">
        <f t="shared" ca="1" si="43"/>
        <v>0</v>
      </c>
      <c r="AD103" s="3">
        <f t="shared" ca="1" si="44"/>
        <v>0</v>
      </c>
      <c r="AE103" s="3">
        <f t="shared" ca="1" si="45"/>
        <v>0</v>
      </c>
      <c r="AF103" s="3">
        <f t="shared" ca="1" si="46"/>
        <v>0</v>
      </c>
      <c r="AG103" s="3">
        <f t="shared" ca="1" si="47"/>
        <v>0</v>
      </c>
      <c r="AH103" s="3">
        <f t="shared" ca="1" si="48"/>
        <v>0</v>
      </c>
      <c r="AI103" s="3">
        <f t="shared" ca="1" si="49"/>
        <v>0</v>
      </c>
      <c r="AJ103" s="3">
        <f t="shared" ca="1" si="50"/>
        <v>2</v>
      </c>
      <c r="AK103" s="166"/>
      <c r="AL103" s="166" t="s">
        <v>448</v>
      </c>
      <c r="AM103" s="166" t="s">
        <v>192</v>
      </c>
      <c r="AN103" s="166" t="str">
        <f t="shared" ca="1" si="51"/>
        <v>geen risico</v>
      </c>
    </row>
    <row r="104" spans="2:40">
      <c r="B104" s="4" t="s">
        <v>193</v>
      </c>
      <c r="C104" s="172" t="str">
        <f t="shared" si="27"/>
        <v>Validatie van uitvoergegevens</v>
      </c>
      <c r="D104" s="4">
        <v>28</v>
      </c>
      <c r="E104" s="4">
        <v>40</v>
      </c>
      <c r="F104" s="4"/>
      <c r="G104" s="4"/>
      <c r="H104" s="4"/>
      <c r="I104" s="4"/>
      <c r="J104" s="4"/>
      <c r="K104" s="4"/>
      <c r="L104" s="4"/>
      <c r="M104" s="4"/>
      <c r="N104" s="5">
        <f t="shared" ca="1" si="28"/>
        <v>0</v>
      </c>
      <c r="O104" s="5">
        <f t="shared" ca="1" si="29"/>
        <v>0</v>
      </c>
      <c r="P104" s="5" t="str">
        <f t="shared" ca="1" si="30"/>
        <v/>
      </c>
      <c r="Q104" s="5" t="str">
        <f t="shared" ca="1" si="31"/>
        <v/>
      </c>
      <c r="R104" s="5" t="str">
        <f t="shared" ca="1" si="32"/>
        <v/>
      </c>
      <c r="S104" s="5" t="str">
        <f t="shared" ca="1" si="33"/>
        <v/>
      </c>
      <c r="T104" s="5" t="str">
        <f t="shared" ca="1" si="34"/>
        <v/>
      </c>
      <c r="U104" s="5" t="str">
        <f t="shared" ca="1" si="35"/>
        <v/>
      </c>
      <c r="V104" s="5" t="str">
        <f t="shared" ca="1" si="36"/>
        <v/>
      </c>
      <c r="W104" s="5" t="str">
        <f t="shared" ca="1" si="37"/>
        <v/>
      </c>
      <c r="X104" s="173">
        <f t="shared" ca="1" si="38"/>
        <v>0</v>
      </c>
      <c r="Y104" s="174">
        <f t="shared" ca="1" si="39"/>
        <v>0</v>
      </c>
      <c r="Z104" s="3">
        <f t="shared" ca="1" si="40"/>
        <v>1</v>
      </c>
      <c r="AA104" s="3">
        <f t="shared" ca="1" si="41"/>
        <v>1</v>
      </c>
      <c r="AB104" s="3">
        <f t="shared" ca="1" si="42"/>
        <v>0</v>
      </c>
      <c r="AC104" s="3">
        <f t="shared" ca="1" si="43"/>
        <v>0</v>
      </c>
      <c r="AD104" s="3">
        <f t="shared" ca="1" si="44"/>
        <v>0</v>
      </c>
      <c r="AE104" s="3">
        <f t="shared" ca="1" si="45"/>
        <v>0</v>
      </c>
      <c r="AF104" s="3">
        <f t="shared" ca="1" si="46"/>
        <v>0</v>
      </c>
      <c r="AG104" s="3">
        <f t="shared" ca="1" si="47"/>
        <v>0</v>
      </c>
      <c r="AH104" s="3">
        <f t="shared" ca="1" si="48"/>
        <v>0</v>
      </c>
      <c r="AI104" s="3">
        <f t="shared" ca="1" si="49"/>
        <v>0</v>
      </c>
      <c r="AJ104" s="3">
        <f t="shared" ca="1" si="50"/>
        <v>2</v>
      </c>
      <c r="AK104" s="166"/>
      <c r="AL104" s="166" t="s">
        <v>449</v>
      </c>
      <c r="AM104" s="166" t="s">
        <v>194</v>
      </c>
      <c r="AN104" s="166" t="str">
        <f t="shared" ca="1" si="51"/>
        <v>geen risico</v>
      </c>
    </row>
    <row r="105" spans="2:40">
      <c r="B105" s="4" t="s">
        <v>195</v>
      </c>
      <c r="C105" s="172" t="str">
        <f t="shared" si="27"/>
        <v>Beleid voor het gebruik van cryptografische beveiliging</v>
      </c>
      <c r="D105" s="4">
        <v>12</v>
      </c>
      <c r="E105" s="4">
        <v>27</v>
      </c>
      <c r="F105" s="4">
        <v>28</v>
      </c>
      <c r="G105" s="4">
        <v>50</v>
      </c>
      <c r="H105" s="4">
        <v>52</v>
      </c>
      <c r="I105" s="4">
        <v>53</v>
      </c>
      <c r="J105" s="4">
        <v>54</v>
      </c>
      <c r="K105" s="4">
        <v>56</v>
      </c>
      <c r="L105" s="4"/>
      <c r="M105" s="4"/>
      <c r="N105" s="5">
        <f t="shared" ca="1" si="28"/>
        <v>0</v>
      </c>
      <c r="O105" s="5">
        <f t="shared" ca="1" si="29"/>
        <v>0</v>
      </c>
      <c r="P105" s="5">
        <f t="shared" ca="1" si="30"/>
        <v>0</v>
      </c>
      <c r="Q105" s="5">
        <f t="shared" ca="1" si="31"/>
        <v>0</v>
      </c>
      <c r="R105" s="5">
        <f t="shared" ca="1" si="32"/>
        <v>0</v>
      </c>
      <c r="S105" s="5">
        <f t="shared" ca="1" si="33"/>
        <v>0</v>
      </c>
      <c r="T105" s="5">
        <f t="shared" ca="1" si="34"/>
        <v>0</v>
      </c>
      <c r="U105" s="5">
        <f t="shared" ca="1" si="35"/>
        <v>0</v>
      </c>
      <c r="V105" s="5" t="str">
        <f t="shared" ca="1" si="36"/>
        <v/>
      </c>
      <c r="W105" s="5" t="str">
        <f t="shared" ca="1" si="37"/>
        <v/>
      </c>
      <c r="X105" s="173">
        <f t="shared" ca="1" si="38"/>
        <v>0</v>
      </c>
      <c r="Y105" s="174">
        <f t="shared" ca="1" si="39"/>
        <v>0</v>
      </c>
      <c r="Z105" s="3">
        <f t="shared" ca="1" si="40"/>
        <v>1</v>
      </c>
      <c r="AA105" s="3">
        <f t="shared" ca="1" si="41"/>
        <v>1</v>
      </c>
      <c r="AB105" s="3">
        <f t="shared" ca="1" si="42"/>
        <v>1</v>
      </c>
      <c r="AC105" s="3">
        <f t="shared" ca="1" si="43"/>
        <v>1</v>
      </c>
      <c r="AD105" s="3">
        <f t="shared" ca="1" si="44"/>
        <v>1</v>
      </c>
      <c r="AE105" s="3">
        <f t="shared" ca="1" si="45"/>
        <v>1</v>
      </c>
      <c r="AF105" s="3">
        <f t="shared" ca="1" si="46"/>
        <v>1</v>
      </c>
      <c r="AG105" s="3">
        <f t="shared" ca="1" si="47"/>
        <v>1</v>
      </c>
      <c r="AH105" s="3">
        <f t="shared" ca="1" si="48"/>
        <v>0</v>
      </c>
      <c r="AI105" s="3">
        <f t="shared" ca="1" si="49"/>
        <v>0</v>
      </c>
      <c r="AJ105" s="3">
        <f t="shared" ca="1" si="50"/>
        <v>8</v>
      </c>
      <c r="AK105" s="166"/>
      <c r="AL105" s="166" t="s">
        <v>450</v>
      </c>
      <c r="AM105" s="166" t="s">
        <v>196</v>
      </c>
      <c r="AN105" s="166" t="str">
        <f t="shared" ca="1" si="51"/>
        <v>geen risico</v>
      </c>
    </row>
    <row r="106" spans="2:40">
      <c r="B106" s="4" t="s">
        <v>199</v>
      </c>
      <c r="C106" s="172" t="str">
        <f t="shared" si="27"/>
        <v>Sleutelbeheer</v>
      </c>
      <c r="D106" s="4">
        <v>12</v>
      </c>
      <c r="E106" s="4">
        <v>27</v>
      </c>
      <c r="F106" s="4">
        <v>28</v>
      </c>
      <c r="G106" s="4">
        <v>56</v>
      </c>
      <c r="H106" s="4"/>
      <c r="I106" s="4"/>
      <c r="J106" s="4"/>
      <c r="K106" s="4"/>
      <c r="L106" s="4"/>
      <c r="M106" s="4"/>
      <c r="N106" s="5">
        <f t="shared" ca="1" si="28"/>
        <v>0</v>
      </c>
      <c r="O106" s="5">
        <f t="shared" ca="1" si="29"/>
        <v>0</v>
      </c>
      <c r="P106" s="5">
        <f t="shared" ca="1" si="30"/>
        <v>0</v>
      </c>
      <c r="Q106" s="5">
        <f t="shared" ca="1" si="31"/>
        <v>0</v>
      </c>
      <c r="R106" s="5" t="str">
        <f t="shared" ca="1" si="32"/>
        <v/>
      </c>
      <c r="S106" s="5" t="str">
        <f t="shared" ca="1" si="33"/>
        <v/>
      </c>
      <c r="T106" s="5" t="str">
        <f t="shared" ca="1" si="34"/>
        <v/>
      </c>
      <c r="U106" s="5" t="str">
        <f t="shared" ca="1" si="35"/>
        <v/>
      </c>
      <c r="V106" s="5" t="str">
        <f t="shared" ca="1" si="36"/>
        <v/>
      </c>
      <c r="W106" s="5" t="str">
        <f t="shared" ca="1" si="37"/>
        <v/>
      </c>
      <c r="X106" s="173">
        <f t="shared" ca="1" si="38"/>
        <v>0</v>
      </c>
      <c r="Y106" s="174">
        <f t="shared" ca="1" si="39"/>
        <v>0</v>
      </c>
      <c r="Z106" s="3">
        <f t="shared" ca="1" si="40"/>
        <v>1</v>
      </c>
      <c r="AA106" s="3">
        <f t="shared" ca="1" si="41"/>
        <v>1</v>
      </c>
      <c r="AB106" s="3">
        <f t="shared" ca="1" si="42"/>
        <v>1</v>
      </c>
      <c r="AC106" s="3">
        <f t="shared" ca="1" si="43"/>
        <v>1</v>
      </c>
      <c r="AD106" s="3">
        <f t="shared" ca="1" si="44"/>
        <v>0</v>
      </c>
      <c r="AE106" s="3">
        <f t="shared" ca="1" si="45"/>
        <v>0</v>
      </c>
      <c r="AF106" s="3">
        <f t="shared" ca="1" si="46"/>
        <v>0</v>
      </c>
      <c r="AG106" s="3">
        <f t="shared" ca="1" si="47"/>
        <v>0</v>
      </c>
      <c r="AH106" s="3">
        <f t="shared" ca="1" si="48"/>
        <v>0</v>
      </c>
      <c r="AI106" s="3">
        <f t="shared" ca="1" si="49"/>
        <v>0</v>
      </c>
      <c r="AJ106" s="3">
        <f t="shared" ca="1" si="50"/>
        <v>4</v>
      </c>
      <c r="AK106" s="166"/>
      <c r="AL106" s="166" t="s">
        <v>451</v>
      </c>
      <c r="AM106" s="166" t="s">
        <v>200</v>
      </c>
      <c r="AN106" s="166" t="str">
        <f t="shared" ca="1" si="51"/>
        <v>geen risico</v>
      </c>
    </row>
    <row r="107" spans="2:40">
      <c r="B107" s="4" t="s">
        <v>201</v>
      </c>
      <c r="C107" s="172" t="str">
        <f t="shared" si="27"/>
        <v>Beheersing van operationele programmatuur</v>
      </c>
      <c r="D107" s="4">
        <v>17</v>
      </c>
      <c r="E107" s="4">
        <v>23</v>
      </c>
      <c r="F107" s="4"/>
      <c r="G107" s="4"/>
      <c r="H107" s="4"/>
      <c r="I107" s="4"/>
      <c r="J107" s="4"/>
      <c r="K107" s="4"/>
      <c r="L107" s="4"/>
      <c r="M107" s="4"/>
      <c r="N107" s="5">
        <f t="shared" ca="1" si="28"/>
        <v>0</v>
      </c>
      <c r="O107" s="5">
        <f t="shared" ca="1" si="29"/>
        <v>0</v>
      </c>
      <c r="P107" s="5" t="str">
        <f t="shared" ca="1" si="30"/>
        <v/>
      </c>
      <c r="Q107" s="5" t="str">
        <f t="shared" ca="1" si="31"/>
        <v/>
      </c>
      <c r="R107" s="5" t="str">
        <f t="shared" ca="1" si="32"/>
        <v/>
      </c>
      <c r="S107" s="5" t="str">
        <f t="shared" ca="1" si="33"/>
        <v/>
      </c>
      <c r="T107" s="5" t="str">
        <f t="shared" ca="1" si="34"/>
        <v/>
      </c>
      <c r="U107" s="5" t="str">
        <f t="shared" ca="1" si="35"/>
        <v/>
      </c>
      <c r="V107" s="5" t="str">
        <f t="shared" ca="1" si="36"/>
        <v/>
      </c>
      <c r="W107" s="5" t="str">
        <f t="shared" ca="1" si="37"/>
        <v/>
      </c>
      <c r="X107" s="173">
        <f t="shared" ca="1" si="38"/>
        <v>0</v>
      </c>
      <c r="Y107" s="174">
        <f t="shared" ca="1" si="39"/>
        <v>0</v>
      </c>
      <c r="Z107" s="3">
        <f t="shared" ca="1" si="40"/>
        <v>1</v>
      </c>
      <c r="AA107" s="3">
        <f t="shared" ca="1" si="41"/>
        <v>1</v>
      </c>
      <c r="AB107" s="3">
        <f t="shared" ca="1" si="42"/>
        <v>0</v>
      </c>
      <c r="AC107" s="3">
        <f t="shared" ca="1" si="43"/>
        <v>0</v>
      </c>
      <c r="AD107" s="3">
        <f t="shared" ca="1" si="44"/>
        <v>0</v>
      </c>
      <c r="AE107" s="3">
        <f t="shared" ca="1" si="45"/>
        <v>0</v>
      </c>
      <c r="AF107" s="3">
        <f t="shared" ca="1" si="46"/>
        <v>0</v>
      </c>
      <c r="AG107" s="3">
        <f t="shared" ca="1" si="47"/>
        <v>0</v>
      </c>
      <c r="AH107" s="3">
        <f t="shared" ca="1" si="48"/>
        <v>0</v>
      </c>
      <c r="AI107" s="3">
        <f t="shared" ca="1" si="49"/>
        <v>0</v>
      </c>
      <c r="AJ107" s="3">
        <f t="shared" ca="1" si="50"/>
        <v>2</v>
      </c>
      <c r="AK107" s="166"/>
      <c r="AL107" s="166" t="s">
        <v>452</v>
      </c>
      <c r="AM107" s="166" t="s">
        <v>202</v>
      </c>
      <c r="AN107" s="166" t="str">
        <f t="shared" ca="1" si="51"/>
        <v>geen risico</v>
      </c>
    </row>
    <row r="108" spans="2:40">
      <c r="B108" s="4" t="s">
        <v>203</v>
      </c>
      <c r="C108" s="172" t="str">
        <f t="shared" si="27"/>
        <v>Beveiliging van systeemtestgegevens</v>
      </c>
      <c r="D108" s="4">
        <v>24</v>
      </c>
      <c r="E108" s="4"/>
      <c r="F108" s="4"/>
      <c r="G108" s="4"/>
      <c r="H108" s="4"/>
      <c r="I108" s="4"/>
      <c r="J108" s="4"/>
      <c r="K108" s="4"/>
      <c r="L108" s="4"/>
      <c r="M108" s="4"/>
      <c r="N108" s="5">
        <f t="shared" ca="1" si="28"/>
        <v>0</v>
      </c>
      <c r="O108" s="5" t="str">
        <f t="shared" ca="1" si="29"/>
        <v/>
      </c>
      <c r="P108" s="5" t="str">
        <f t="shared" ca="1" si="30"/>
        <v/>
      </c>
      <c r="Q108" s="5" t="str">
        <f t="shared" ca="1" si="31"/>
        <v/>
      </c>
      <c r="R108" s="5" t="str">
        <f t="shared" ca="1" si="32"/>
        <v/>
      </c>
      <c r="S108" s="5" t="str">
        <f t="shared" ca="1" si="33"/>
        <v/>
      </c>
      <c r="T108" s="5" t="str">
        <f t="shared" ca="1" si="34"/>
        <v/>
      </c>
      <c r="U108" s="5" t="str">
        <f t="shared" ca="1" si="35"/>
        <v/>
      </c>
      <c r="V108" s="5" t="str">
        <f t="shared" ca="1" si="36"/>
        <v/>
      </c>
      <c r="W108" s="5" t="str">
        <f t="shared" ca="1" si="37"/>
        <v/>
      </c>
      <c r="X108" s="173">
        <f t="shared" ca="1" si="38"/>
        <v>0</v>
      </c>
      <c r="Y108" s="174">
        <f t="shared" ca="1" si="39"/>
        <v>0</v>
      </c>
      <c r="Z108" s="3">
        <f t="shared" ca="1" si="40"/>
        <v>1</v>
      </c>
      <c r="AA108" s="3">
        <f t="shared" ca="1" si="41"/>
        <v>0</v>
      </c>
      <c r="AB108" s="3">
        <f t="shared" ca="1" si="42"/>
        <v>0</v>
      </c>
      <c r="AC108" s="3">
        <f t="shared" ca="1" si="43"/>
        <v>0</v>
      </c>
      <c r="AD108" s="3">
        <f t="shared" ca="1" si="44"/>
        <v>0</v>
      </c>
      <c r="AE108" s="3">
        <f t="shared" ca="1" si="45"/>
        <v>0</v>
      </c>
      <c r="AF108" s="3">
        <f t="shared" ca="1" si="46"/>
        <v>0</v>
      </c>
      <c r="AG108" s="3">
        <f t="shared" ca="1" si="47"/>
        <v>0</v>
      </c>
      <c r="AH108" s="3">
        <f t="shared" ca="1" si="48"/>
        <v>0</v>
      </c>
      <c r="AI108" s="3">
        <f t="shared" ca="1" si="49"/>
        <v>0</v>
      </c>
      <c r="AJ108" s="3">
        <f t="shared" ca="1" si="50"/>
        <v>1</v>
      </c>
      <c r="AK108" s="166"/>
      <c r="AL108" s="166" t="s">
        <v>453</v>
      </c>
      <c r="AM108" s="166" t="s">
        <v>204</v>
      </c>
      <c r="AN108" s="166" t="str">
        <f t="shared" ca="1" si="51"/>
        <v>geen risico</v>
      </c>
    </row>
    <row r="109" spans="2:40">
      <c r="B109" s="4" t="s">
        <v>205</v>
      </c>
      <c r="C109" s="172" t="str">
        <f t="shared" si="27"/>
        <v>Toegangsbeveiliging voor programmabroncode</v>
      </c>
      <c r="D109" s="4">
        <v>17</v>
      </c>
      <c r="E109" s="4">
        <v>36</v>
      </c>
      <c r="F109" s="4"/>
      <c r="G109" s="4"/>
      <c r="H109" s="4"/>
      <c r="I109" s="4"/>
      <c r="J109" s="4"/>
      <c r="K109" s="4"/>
      <c r="L109" s="4"/>
      <c r="M109" s="4"/>
      <c r="N109" s="5">
        <f t="shared" ca="1" si="28"/>
        <v>0</v>
      </c>
      <c r="O109" s="5">
        <f t="shared" ca="1" si="29"/>
        <v>0</v>
      </c>
      <c r="P109" s="5" t="str">
        <f t="shared" ca="1" si="30"/>
        <v/>
      </c>
      <c r="Q109" s="5" t="str">
        <f t="shared" ca="1" si="31"/>
        <v/>
      </c>
      <c r="R109" s="5" t="str">
        <f t="shared" ca="1" si="32"/>
        <v/>
      </c>
      <c r="S109" s="5" t="str">
        <f t="shared" ca="1" si="33"/>
        <v/>
      </c>
      <c r="T109" s="5" t="str">
        <f t="shared" ca="1" si="34"/>
        <v/>
      </c>
      <c r="U109" s="5" t="str">
        <f t="shared" ca="1" si="35"/>
        <v/>
      </c>
      <c r="V109" s="5" t="str">
        <f t="shared" ca="1" si="36"/>
        <v/>
      </c>
      <c r="W109" s="5" t="str">
        <f t="shared" ca="1" si="37"/>
        <v/>
      </c>
      <c r="X109" s="173">
        <f t="shared" ca="1" si="38"/>
        <v>0</v>
      </c>
      <c r="Y109" s="174">
        <f t="shared" ca="1" si="39"/>
        <v>0</v>
      </c>
      <c r="Z109" s="3">
        <f t="shared" ca="1" si="40"/>
        <v>1</v>
      </c>
      <c r="AA109" s="3">
        <f t="shared" ca="1" si="41"/>
        <v>1</v>
      </c>
      <c r="AB109" s="3">
        <f t="shared" ca="1" si="42"/>
        <v>0</v>
      </c>
      <c r="AC109" s="3">
        <f t="shared" ca="1" si="43"/>
        <v>0</v>
      </c>
      <c r="AD109" s="3">
        <f t="shared" ca="1" si="44"/>
        <v>0</v>
      </c>
      <c r="AE109" s="3">
        <f t="shared" ca="1" si="45"/>
        <v>0</v>
      </c>
      <c r="AF109" s="3">
        <f t="shared" ca="1" si="46"/>
        <v>0</v>
      </c>
      <c r="AG109" s="3">
        <f t="shared" ca="1" si="47"/>
        <v>0</v>
      </c>
      <c r="AH109" s="3">
        <f t="shared" ca="1" si="48"/>
        <v>0</v>
      </c>
      <c r="AI109" s="3">
        <f t="shared" ca="1" si="49"/>
        <v>0</v>
      </c>
      <c r="AJ109" s="3">
        <f t="shared" ca="1" si="50"/>
        <v>2</v>
      </c>
      <c r="AK109" s="166"/>
      <c r="AL109" s="166" t="s">
        <v>454</v>
      </c>
      <c r="AM109" s="166" t="s">
        <v>206</v>
      </c>
      <c r="AN109" s="166" t="str">
        <f t="shared" ca="1" si="51"/>
        <v>geen risico</v>
      </c>
    </row>
    <row r="110" spans="2:40">
      <c r="B110" s="4" t="s">
        <v>207</v>
      </c>
      <c r="C110" s="172" t="str">
        <f t="shared" si="27"/>
        <v>Procedures voor wijzigingsbeheer</v>
      </c>
      <c r="D110" s="4">
        <v>17</v>
      </c>
      <c r="E110" s="4">
        <v>22</v>
      </c>
      <c r="F110" s="4">
        <v>24</v>
      </c>
      <c r="G110" s="4">
        <v>32</v>
      </c>
      <c r="H110" s="4"/>
      <c r="I110" s="4"/>
      <c r="J110" s="4"/>
      <c r="K110" s="4"/>
      <c r="L110" s="4"/>
      <c r="M110" s="4"/>
      <c r="N110" s="5">
        <f t="shared" ca="1" si="28"/>
        <v>0</v>
      </c>
      <c r="O110" s="5">
        <f t="shared" ca="1" si="29"/>
        <v>0</v>
      </c>
      <c r="P110" s="5">
        <f t="shared" ca="1" si="30"/>
        <v>0</v>
      </c>
      <c r="Q110" s="5">
        <f t="shared" ca="1" si="31"/>
        <v>0</v>
      </c>
      <c r="R110" s="5" t="str">
        <f t="shared" ca="1" si="32"/>
        <v/>
      </c>
      <c r="S110" s="5" t="str">
        <f t="shared" ca="1" si="33"/>
        <v/>
      </c>
      <c r="T110" s="5" t="str">
        <f t="shared" ca="1" si="34"/>
        <v/>
      </c>
      <c r="U110" s="5" t="str">
        <f t="shared" ca="1" si="35"/>
        <v/>
      </c>
      <c r="V110" s="5" t="str">
        <f t="shared" ca="1" si="36"/>
        <v/>
      </c>
      <c r="W110" s="5" t="str">
        <f t="shared" ca="1" si="37"/>
        <v/>
      </c>
      <c r="X110" s="173">
        <f t="shared" ca="1" si="38"/>
        <v>0</v>
      </c>
      <c r="Y110" s="174">
        <f t="shared" ca="1" si="39"/>
        <v>0</v>
      </c>
      <c r="Z110" s="3">
        <f t="shared" ca="1" si="40"/>
        <v>1</v>
      </c>
      <c r="AA110" s="3">
        <f t="shared" ca="1" si="41"/>
        <v>1</v>
      </c>
      <c r="AB110" s="3">
        <f t="shared" ca="1" si="42"/>
        <v>1</v>
      </c>
      <c r="AC110" s="3">
        <f t="shared" ca="1" si="43"/>
        <v>1</v>
      </c>
      <c r="AD110" s="3">
        <f t="shared" ca="1" si="44"/>
        <v>0</v>
      </c>
      <c r="AE110" s="3">
        <f t="shared" ca="1" si="45"/>
        <v>0</v>
      </c>
      <c r="AF110" s="3">
        <f t="shared" ca="1" si="46"/>
        <v>0</v>
      </c>
      <c r="AG110" s="3">
        <f t="shared" ca="1" si="47"/>
        <v>0</v>
      </c>
      <c r="AH110" s="3">
        <f t="shared" ca="1" si="48"/>
        <v>0</v>
      </c>
      <c r="AI110" s="3">
        <f t="shared" ca="1" si="49"/>
        <v>0</v>
      </c>
      <c r="AJ110" s="3">
        <f t="shared" ca="1" si="50"/>
        <v>4</v>
      </c>
      <c r="AK110" s="166"/>
      <c r="AL110" s="166" t="s">
        <v>455</v>
      </c>
      <c r="AM110" s="166" t="s">
        <v>208</v>
      </c>
      <c r="AN110" s="166" t="str">
        <f t="shared" ca="1" si="51"/>
        <v>geen risico</v>
      </c>
    </row>
    <row r="111" spans="2:40">
      <c r="B111" s="4" t="s">
        <v>209</v>
      </c>
      <c r="C111" s="172" t="str">
        <f t="shared" si="27"/>
        <v>Technische beoordeling van toepassingen na wijzigingen in het besturingssysteem</v>
      </c>
      <c r="D111" s="4">
        <v>23</v>
      </c>
      <c r="E111" s="4"/>
      <c r="F111" s="4"/>
      <c r="G111" s="4"/>
      <c r="H111" s="4"/>
      <c r="I111" s="4"/>
      <c r="J111" s="4"/>
      <c r="K111" s="4"/>
      <c r="L111" s="4"/>
      <c r="M111" s="4"/>
      <c r="N111" s="5">
        <f t="shared" ca="1" si="28"/>
        <v>0</v>
      </c>
      <c r="O111" s="5" t="str">
        <f t="shared" ca="1" si="29"/>
        <v/>
      </c>
      <c r="P111" s="5" t="str">
        <f t="shared" ca="1" si="30"/>
        <v/>
      </c>
      <c r="Q111" s="5" t="str">
        <f t="shared" ca="1" si="31"/>
        <v/>
      </c>
      <c r="R111" s="5" t="str">
        <f t="shared" ca="1" si="32"/>
        <v/>
      </c>
      <c r="S111" s="5" t="str">
        <f t="shared" ca="1" si="33"/>
        <v/>
      </c>
      <c r="T111" s="5" t="str">
        <f t="shared" ca="1" si="34"/>
        <v/>
      </c>
      <c r="U111" s="5" t="str">
        <f t="shared" ca="1" si="35"/>
        <v/>
      </c>
      <c r="V111" s="5" t="str">
        <f t="shared" ca="1" si="36"/>
        <v/>
      </c>
      <c r="W111" s="5" t="str">
        <f t="shared" ca="1" si="37"/>
        <v/>
      </c>
      <c r="X111" s="173">
        <f t="shared" ca="1" si="38"/>
        <v>0</v>
      </c>
      <c r="Y111" s="174">
        <f t="shared" ca="1" si="39"/>
        <v>0</v>
      </c>
      <c r="Z111" s="3">
        <f t="shared" ca="1" si="40"/>
        <v>1</v>
      </c>
      <c r="AA111" s="3">
        <f t="shared" ca="1" si="41"/>
        <v>0</v>
      </c>
      <c r="AB111" s="3">
        <f t="shared" ca="1" si="42"/>
        <v>0</v>
      </c>
      <c r="AC111" s="3">
        <f t="shared" ca="1" si="43"/>
        <v>0</v>
      </c>
      <c r="AD111" s="3">
        <f t="shared" ca="1" si="44"/>
        <v>0</v>
      </c>
      <c r="AE111" s="3">
        <f t="shared" ca="1" si="45"/>
        <v>0</v>
      </c>
      <c r="AF111" s="3">
        <f t="shared" ca="1" si="46"/>
        <v>0</v>
      </c>
      <c r="AG111" s="3">
        <f t="shared" ca="1" si="47"/>
        <v>0</v>
      </c>
      <c r="AH111" s="3">
        <f t="shared" ca="1" si="48"/>
        <v>0</v>
      </c>
      <c r="AI111" s="3">
        <f t="shared" ca="1" si="49"/>
        <v>0</v>
      </c>
      <c r="AJ111" s="3">
        <f t="shared" ca="1" si="50"/>
        <v>1</v>
      </c>
      <c r="AK111" s="166"/>
      <c r="AL111" s="166" t="s">
        <v>456</v>
      </c>
      <c r="AM111" s="166" t="s">
        <v>210</v>
      </c>
      <c r="AN111" s="166" t="str">
        <f t="shared" ca="1" si="51"/>
        <v>geen risico</v>
      </c>
    </row>
    <row r="112" spans="2:40">
      <c r="B112" s="4" t="s">
        <v>211</v>
      </c>
      <c r="C112" s="172" t="str">
        <f t="shared" si="27"/>
        <v>Restricties op wijzigingen in programmatuurpakketten</v>
      </c>
      <c r="D112" s="4">
        <v>22</v>
      </c>
      <c r="E112" s="4"/>
      <c r="F112" s="4"/>
      <c r="G112" s="4"/>
      <c r="H112" s="4"/>
      <c r="I112" s="4"/>
      <c r="J112" s="4"/>
      <c r="K112" s="4"/>
      <c r="L112" s="4"/>
      <c r="M112" s="4"/>
      <c r="N112" s="5">
        <f t="shared" ca="1" si="28"/>
        <v>0</v>
      </c>
      <c r="O112" s="5" t="str">
        <f t="shared" ca="1" si="29"/>
        <v/>
      </c>
      <c r="P112" s="5" t="str">
        <f t="shared" ca="1" si="30"/>
        <v/>
      </c>
      <c r="Q112" s="5" t="str">
        <f t="shared" ca="1" si="31"/>
        <v/>
      </c>
      <c r="R112" s="5" t="str">
        <f t="shared" ca="1" si="32"/>
        <v/>
      </c>
      <c r="S112" s="5" t="str">
        <f t="shared" ca="1" si="33"/>
        <v/>
      </c>
      <c r="T112" s="5" t="str">
        <f t="shared" ca="1" si="34"/>
        <v/>
      </c>
      <c r="U112" s="5" t="str">
        <f t="shared" ca="1" si="35"/>
        <v/>
      </c>
      <c r="V112" s="5" t="str">
        <f t="shared" ca="1" si="36"/>
        <v/>
      </c>
      <c r="W112" s="5" t="str">
        <f t="shared" ca="1" si="37"/>
        <v/>
      </c>
      <c r="X112" s="173">
        <f t="shared" ca="1" si="38"/>
        <v>0</v>
      </c>
      <c r="Y112" s="174">
        <f t="shared" ca="1" si="39"/>
        <v>0</v>
      </c>
      <c r="Z112" s="3">
        <f t="shared" ca="1" si="40"/>
        <v>1</v>
      </c>
      <c r="AA112" s="3">
        <f t="shared" ca="1" si="41"/>
        <v>0</v>
      </c>
      <c r="AB112" s="3">
        <f t="shared" ca="1" si="42"/>
        <v>0</v>
      </c>
      <c r="AC112" s="3">
        <f t="shared" ca="1" si="43"/>
        <v>0</v>
      </c>
      <c r="AD112" s="3">
        <f t="shared" ca="1" si="44"/>
        <v>0</v>
      </c>
      <c r="AE112" s="3">
        <f t="shared" ca="1" si="45"/>
        <v>0</v>
      </c>
      <c r="AF112" s="3">
        <f t="shared" ca="1" si="46"/>
        <v>0</v>
      </c>
      <c r="AG112" s="3">
        <f t="shared" ca="1" si="47"/>
        <v>0</v>
      </c>
      <c r="AH112" s="3">
        <f t="shared" ca="1" si="48"/>
        <v>0</v>
      </c>
      <c r="AI112" s="3">
        <f t="shared" ca="1" si="49"/>
        <v>0</v>
      </c>
      <c r="AJ112" s="3">
        <f t="shared" ca="1" si="50"/>
        <v>1</v>
      </c>
      <c r="AK112" s="166"/>
      <c r="AL112" s="166" t="s">
        <v>457</v>
      </c>
      <c r="AM112" s="166" t="s">
        <v>212</v>
      </c>
      <c r="AN112" s="166" t="str">
        <f t="shared" ca="1" si="51"/>
        <v>geen risico</v>
      </c>
    </row>
    <row r="113" spans="2:40">
      <c r="B113" s="4" t="s">
        <v>213</v>
      </c>
      <c r="C113" s="172" t="str">
        <f t="shared" si="27"/>
        <v>Lekken van informatie</v>
      </c>
      <c r="D113" s="4">
        <v>28</v>
      </c>
      <c r="E113" s="4">
        <v>37</v>
      </c>
      <c r="F113" s="4"/>
      <c r="G113" s="4"/>
      <c r="H113" s="4"/>
      <c r="I113" s="4"/>
      <c r="J113" s="4"/>
      <c r="K113" s="4"/>
      <c r="L113" s="4"/>
      <c r="M113" s="4"/>
      <c r="N113" s="5">
        <f t="shared" ca="1" si="28"/>
        <v>0</v>
      </c>
      <c r="O113" s="5">
        <f t="shared" ca="1" si="29"/>
        <v>0</v>
      </c>
      <c r="P113" s="5" t="str">
        <f t="shared" ca="1" si="30"/>
        <v/>
      </c>
      <c r="Q113" s="5" t="str">
        <f t="shared" ca="1" si="31"/>
        <v/>
      </c>
      <c r="R113" s="5" t="str">
        <f t="shared" ca="1" si="32"/>
        <v/>
      </c>
      <c r="S113" s="5" t="str">
        <f t="shared" ca="1" si="33"/>
        <v/>
      </c>
      <c r="T113" s="5" t="str">
        <f t="shared" ca="1" si="34"/>
        <v/>
      </c>
      <c r="U113" s="5" t="str">
        <f t="shared" ca="1" si="35"/>
        <v/>
      </c>
      <c r="V113" s="5" t="str">
        <f t="shared" ca="1" si="36"/>
        <v/>
      </c>
      <c r="W113" s="5" t="str">
        <f t="shared" ca="1" si="37"/>
        <v/>
      </c>
      <c r="X113" s="173">
        <f t="shared" ca="1" si="38"/>
        <v>0</v>
      </c>
      <c r="Y113" s="174">
        <f t="shared" ca="1" si="39"/>
        <v>0</v>
      </c>
      <c r="Z113" s="3">
        <f t="shared" ca="1" si="40"/>
        <v>1</v>
      </c>
      <c r="AA113" s="3">
        <f t="shared" ca="1" si="41"/>
        <v>1</v>
      </c>
      <c r="AB113" s="3">
        <f t="shared" ca="1" si="42"/>
        <v>0</v>
      </c>
      <c r="AC113" s="3">
        <f t="shared" ca="1" si="43"/>
        <v>0</v>
      </c>
      <c r="AD113" s="3">
        <f t="shared" ca="1" si="44"/>
        <v>0</v>
      </c>
      <c r="AE113" s="3">
        <f t="shared" ca="1" si="45"/>
        <v>0</v>
      </c>
      <c r="AF113" s="3">
        <f t="shared" ca="1" si="46"/>
        <v>0</v>
      </c>
      <c r="AG113" s="3">
        <f t="shared" ca="1" si="47"/>
        <v>0</v>
      </c>
      <c r="AH113" s="3">
        <f t="shared" ca="1" si="48"/>
        <v>0</v>
      </c>
      <c r="AI113" s="3">
        <f t="shared" ca="1" si="49"/>
        <v>0</v>
      </c>
      <c r="AJ113" s="3">
        <f t="shared" ca="1" si="50"/>
        <v>2</v>
      </c>
      <c r="AK113" s="166"/>
      <c r="AL113" s="166" t="s">
        <v>458</v>
      </c>
      <c r="AM113" s="166" t="s">
        <v>214</v>
      </c>
      <c r="AN113" s="166" t="str">
        <f t="shared" ca="1" si="51"/>
        <v>geen risico</v>
      </c>
    </row>
    <row r="114" spans="2:40">
      <c r="B114" s="4" t="s">
        <v>217</v>
      </c>
      <c r="C114" s="172" t="str">
        <f t="shared" si="27"/>
        <v>Uitbestede ontwikkeling van programmatuur</v>
      </c>
      <c r="D114" s="4">
        <v>8</v>
      </c>
      <c r="E114" s="4">
        <v>12</v>
      </c>
      <c r="F114" s="4"/>
      <c r="G114" s="4"/>
      <c r="H114" s="4"/>
      <c r="I114" s="4"/>
      <c r="J114" s="4"/>
      <c r="K114" s="4"/>
      <c r="L114" s="4"/>
      <c r="M114" s="4"/>
      <c r="N114" s="5">
        <f t="shared" ca="1" si="28"/>
        <v>0</v>
      </c>
      <c r="O114" s="5">
        <f t="shared" ca="1" si="29"/>
        <v>0</v>
      </c>
      <c r="P114" s="5" t="str">
        <f t="shared" ca="1" si="30"/>
        <v/>
      </c>
      <c r="Q114" s="5" t="str">
        <f t="shared" ca="1" si="31"/>
        <v/>
      </c>
      <c r="R114" s="5" t="str">
        <f t="shared" ca="1" si="32"/>
        <v/>
      </c>
      <c r="S114" s="5" t="str">
        <f t="shared" ca="1" si="33"/>
        <v/>
      </c>
      <c r="T114" s="5" t="str">
        <f t="shared" ca="1" si="34"/>
        <v/>
      </c>
      <c r="U114" s="5" t="str">
        <f t="shared" ca="1" si="35"/>
        <v/>
      </c>
      <c r="V114" s="5" t="str">
        <f t="shared" ca="1" si="36"/>
        <v/>
      </c>
      <c r="W114" s="5" t="str">
        <f t="shared" ca="1" si="37"/>
        <v/>
      </c>
      <c r="X114" s="173">
        <f t="shared" ca="1" si="38"/>
        <v>0</v>
      </c>
      <c r="Y114" s="174">
        <f t="shared" ca="1" si="39"/>
        <v>0</v>
      </c>
      <c r="Z114" s="3">
        <f t="shared" ca="1" si="40"/>
        <v>1</v>
      </c>
      <c r="AA114" s="3">
        <f t="shared" ca="1" si="41"/>
        <v>1</v>
      </c>
      <c r="AB114" s="3">
        <f t="shared" ca="1" si="42"/>
        <v>0</v>
      </c>
      <c r="AC114" s="3">
        <f t="shared" ca="1" si="43"/>
        <v>0</v>
      </c>
      <c r="AD114" s="3">
        <f t="shared" ca="1" si="44"/>
        <v>0</v>
      </c>
      <c r="AE114" s="3">
        <f t="shared" ca="1" si="45"/>
        <v>0</v>
      </c>
      <c r="AF114" s="3">
        <f t="shared" ca="1" si="46"/>
        <v>0</v>
      </c>
      <c r="AG114" s="3">
        <f t="shared" ca="1" si="47"/>
        <v>0</v>
      </c>
      <c r="AH114" s="3">
        <f t="shared" ca="1" si="48"/>
        <v>0</v>
      </c>
      <c r="AI114" s="3">
        <f t="shared" ca="1" si="49"/>
        <v>0</v>
      </c>
      <c r="AJ114" s="3">
        <f t="shared" ca="1" si="50"/>
        <v>2</v>
      </c>
      <c r="AK114" s="166"/>
      <c r="AL114" s="166" t="s">
        <v>459</v>
      </c>
      <c r="AM114" s="166" t="s">
        <v>218</v>
      </c>
      <c r="AN114" s="166" t="str">
        <f t="shared" ca="1" si="51"/>
        <v>geen risico</v>
      </c>
    </row>
    <row r="115" spans="2:40">
      <c r="B115" s="4" t="s">
        <v>249</v>
      </c>
      <c r="C115" s="172" t="str">
        <f t="shared" si="27"/>
        <v>Beheersing van technische kwetsbaarheden</v>
      </c>
      <c r="D115" s="4">
        <v>5</v>
      </c>
      <c r="E115" s="4">
        <v>12</v>
      </c>
      <c r="F115" s="4"/>
      <c r="G115" s="4"/>
      <c r="H115" s="4"/>
      <c r="I115" s="4"/>
      <c r="J115" s="4"/>
      <c r="K115" s="4"/>
      <c r="L115" s="4"/>
      <c r="M115" s="4"/>
      <c r="N115" s="5">
        <f t="shared" ca="1" si="28"/>
        <v>0</v>
      </c>
      <c r="O115" s="5">
        <f t="shared" ca="1" si="29"/>
        <v>0</v>
      </c>
      <c r="P115" s="5" t="str">
        <f t="shared" ca="1" si="30"/>
        <v/>
      </c>
      <c r="Q115" s="5" t="str">
        <f t="shared" ca="1" si="31"/>
        <v/>
      </c>
      <c r="R115" s="5" t="str">
        <f t="shared" ca="1" si="32"/>
        <v/>
      </c>
      <c r="S115" s="5" t="str">
        <f t="shared" ca="1" si="33"/>
        <v/>
      </c>
      <c r="T115" s="5" t="str">
        <f t="shared" ca="1" si="34"/>
        <v/>
      </c>
      <c r="U115" s="5" t="str">
        <f t="shared" ca="1" si="35"/>
        <v/>
      </c>
      <c r="V115" s="5" t="str">
        <f t="shared" ca="1" si="36"/>
        <v/>
      </c>
      <c r="W115" s="5" t="str">
        <f t="shared" ca="1" si="37"/>
        <v/>
      </c>
      <c r="X115" s="173">
        <f t="shared" ca="1" si="38"/>
        <v>0</v>
      </c>
      <c r="Y115" s="174">
        <f t="shared" ca="1" si="39"/>
        <v>0</v>
      </c>
      <c r="Z115" s="3">
        <f t="shared" ca="1" si="40"/>
        <v>1</v>
      </c>
      <c r="AA115" s="3">
        <f t="shared" ca="1" si="41"/>
        <v>1</v>
      </c>
      <c r="AB115" s="3">
        <f t="shared" ca="1" si="42"/>
        <v>0</v>
      </c>
      <c r="AC115" s="3">
        <f t="shared" ca="1" si="43"/>
        <v>0</v>
      </c>
      <c r="AD115" s="3">
        <f t="shared" ca="1" si="44"/>
        <v>0</v>
      </c>
      <c r="AE115" s="3">
        <f t="shared" ca="1" si="45"/>
        <v>0</v>
      </c>
      <c r="AF115" s="3">
        <f t="shared" ca="1" si="46"/>
        <v>0</v>
      </c>
      <c r="AG115" s="3">
        <f t="shared" ca="1" si="47"/>
        <v>0</v>
      </c>
      <c r="AH115" s="3">
        <f t="shared" ca="1" si="48"/>
        <v>0</v>
      </c>
      <c r="AI115" s="3">
        <f t="shared" ca="1" si="49"/>
        <v>0</v>
      </c>
      <c r="AJ115" s="3">
        <f t="shared" ca="1" si="50"/>
        <v>2</v>
      </c>
      <c r="AK115" s="166"/>
      <c r="AL115" s="166" t="s">
        <v>460</v>
      </c>
      <c r="AM115" s="166" t="s">
        <v>250</v>
      </c>
      <c r="AN115" s="166" t="str">
        <f t="shared" ca="1" si="51"/>
        <v>geen risico</v>
      </c>
    </row>
    <row r="116" spans="2:40">
      <c r="B116" s="4" t="s">
        <v>43</v>
      </c>
      <c r="C116" s="172" t="str">
        <f t="shared" si="27"/>
        <v>Rapporteren van informatiebeveiligingsgebeurtenissen</v>
      </c>
      <c r="D116" s="4">
        <v>13</v>
      </c>
      <c r="E116" s="4">
        <v>15</v>
      </c>
      <c r="F116" s="4">
        <v>16</v>
      </c>
      <c r="G116" s="4"/>
      <c r="H116" s="4"/>
      <c r="I116" s="4"/>
      <c r="J116" s="4"/>
      <c r="K116" s="4"/>
      <c r="L116" s="4"/>
      <c r="M116" s="4"/>
      <c r="N116" s="5">
        <f t="shared" ca="1" si="28"/>
        <v>0</v>
      </c>
      <c r="O116" s="5">
        <f t="shared" ca="1" si="29"/>
        <v>0</v>
      </c>
      <c r="P116" s="5">
        <f t="shared" ca="1" si="30"/>
        <v>0</v>
      </c>
      <c r="Q116" s="5" t="str">
        <f t="shared" ca="1" si="31"/>
        <v/>
      </c>
      <c r="R116" s="5" t="str">
        <f t="shared" ca="1" si="32"/>
        <v/>
      </c>
      <c r="S116" s="5" t="str">
        <f t="shared" ca="1" si="33"/>
        <v/>
      </c>
      <c r="T116" s="5" t="str">
        <f t="shared" ca="1" si="34"/>
        <v/>
      </c>
      <c r="U116" s="5" t="str">
        <f t="shared" ca="1" si="35"/>
        <v/>
      </c>
      <c r="V116" s="5" t="str">
        <f t="shared" ca="1" si="36"/>
        <v/>
      </c>
      <c r="W116" s="5" t="str">
        <f t="shared" ca="1" si="37"/>
        <v/>
      </c>
      <c r="X116" s="173">
        <f t="shared" ca="1" si="38"/>
        <v>0</v>
      </c>
      <c r="Y116" s="174">
        <f t="shared" ca="1" si="39"/>
        <v>0</v>
      </c>
      <c r="Z116" s="3">
        <f t="shared" ca="1" si="40"/>
        <v>1</v>
      </c>
      <c r="AA116" s="3">
        <f t="shared" ca="1" si="41"/>
        <v>1</v>
      </c>
      <c r="AB116" s="3">
        <f t="shared" ca="1" si="42"/>
        <v>1</v>
      </c>
      <c r="AC116" s="3">
        <f t="shared" ca="1" si="43"/>
        <v>0</v>
      </c>
      <c r="AD116" s="3">
        <f t="shared" ca="1" si="44"/>
        <v>0</v>
      </c>
      <c r="AE116" s="3">
        <f t="shared" ca="1" si="45"/>
        <v>0</v>
      </c>
      <c r="AF116" s="3">
        <f t="shared" ca="1" si="46"/>
        <v>0</v>
      </c>
      <c r="AG116" s="3">
        <f t="shared" ca="1" si="47"/>
        <v>0</v>
      </c>
      <c r="AH116" s="3">
        <f t="shared" ca="1" si="48"/>
        <v>0</v>
      </c>
      <c r="AI116" s="3">
        <f t="shared" ca="1" si="49"/>
        <v>0</v>
      </c>
      <c r="AJ116" s="3">
        <f t="shared" ca="1" si="50"/>
        <v>3</v>
      </c>
      <c r="AK116" s="166"/>
      <c r="AL116" s="166" t="s">
        <v>461</v>
      </c>
      <c r="AM116" s="166" t="s">
        <v>44</v>
      </c>
      <c r="AN116" s="166" t="str">
        <f t="shared" ca="1" si="51"/>
        <v>geen risico</v>
      </c>
    </row>
    <row r="117" spans="2:40">
      <c r="B117" s="4" t="s">
        <v>45</v>
      </c>
      <c r="C117" s="172" t="str">
        <f t="shared" si="27"/>
        <v>Rapporteren van zwakke plekken in de beveiliging</v>
      </c>
      <c r="D117" s="4">
        <v>5</v>
      </c>
      <c r="E117" s="4">
        <v>16</v>
      </c>
      <c r="F117" s="4"/>
      <c r="G117" s="4"/>
      <c r="H117" s="4"/>
      <c r="I117" s="4"/>
      <c r="J117" s="4"/>
      <c r="K117" s="4"/>
      <c r="L117" s="4"/>
      <c r="M117" s="4"/>
      <c r="N117" s="5">
        <f t="shared" ca="1" si="28"/>
        <v>0</v>
      </c>
      <c r="O117" s="5">
        <f t="shared" ca="1" si="29"/>
        <v>0</v>
      </c>
      <c r="P117" s="5" t="str">
        <f t="shared" ca="1" si="30"/>
        <v/>
      </c>
      <c r="Q117" s="5" t="str">
        <f t="shared" ca="1" si="31"/>
        <v/>
      </c>
      <c r="R117" s="5" t="str">
        <f t="shared" ca="1" si="32"/>
        <v/>
      </c>
      <c r="S117" s="5" t="str">
        <f t="shared" ca="1" si="33"/>
        <v/>
      </c>
      <c r="T117" s="5" t="str">
        <f t="shared" ca="1" si="34"/>
        <v/>
      </c>
      <c r="U117" s="5" t="str">
        <f t="shared" ca="1" si="35"/>
        <v/>
      </c>
      <c r="V117" s="5" t="str">
        <f t="shared" ca="1" si="36"/>
        <v/>
      </c>
      <c r="W117" s="5" t="str">
        <f t="shared" ca="1" si="37"/>
        <v/>
      </c>
      <c r="X117" s="173">
        <f t="shared" ca="1" si="38"/>
        <v>0</v>
      </c>
      <c r="Y117" s="174">
        <f t="shared" ca="1" si="39"/>
        <v>0</v>
      </c>
      <c r="Z117" s="3">
        <f t="shared" ca="1" si="40"/>
        <v>1</v>
      </c>
      <c r="AA117" s="3">
        <f t="shared" ca="1" si="41"/>
        <v>1</v>
      </c>
      <c r="AB117" s="3">
        <f t="shared" ca="1" si="42"/>
        <v>0</v>
      </c>
      <c r="AC117" s="3">
        <f t="shared" ca="1" si="43"/>
        <v>0</v>
      </c>
      <c r="AD117" s="3">
        <f t="shared" ca="1" si="44"/>
        <v>0</v>
      </c>
      <c r="AE117" s="3">
        <f t="shared" ca="1" si="45"/>
        <v>0</v>
      </c>
      <c r="AF117" s="3">
        <f t="shared" ca="1" si="46"/>
        <v>0</v>
      </c>
      <c r="AG117" s="3">
        <f t="shared" ca="1" si="47"/>
        <v>0</v>
      </c>
      <c r="AH117" s="3">
        <f t="shared" ca="1" si="48"/>
        <v>0</v>
      </c>
      <c r="AI117" s="3">
        <f t="shared" ca="1" si="49"/>
        <v>0</v>
      </c>
      <c r="AJ117" s="3">
        <f t="shared" ca="1" si="50"/>
        <v>2</v>
      </c>
      <c r="AK117" s="166"/>
      <c r="AL117" s="166" t="s">
        <v>462</v>
      </c>
      <c r="AM117" s="166" t="s">
        <v>46</v>
      </c>
      <c r="AN117" s="166" t="str">
        <f t="shared" ca="1" si="51"/>
        <v>geen risico</v>
      </c>
    </row>
    <row r="118" spans="2:40">
      <c r="B118" s="4" t="s">
        <v>83</v>
      </c>
      <c r="C118" s="172" t="str">
        <f t="shared" si="27"/>
        <v>Verantwoordelijkheden en procedures</v>
      </c>
      <c r="D118" s="4">
        <v>13</v>
      </c>
      <c r="E118" s="4">
        <v>15</v>
      </c>
      <c r="F118" s="4">
        <v>49</v>
      </c>
      <c r="G118" s="4"/>
      <c r="H118" s="4"/>
      <c r="I118" s="4"/>
      <c r="J118" s="4"/>
      <c r="K118" s="4"/>
      <c r="L118" s="4"/>
      <c r="M118" s="4"/>
      <c r="N118" s="5">
        <f t="shared" ca="1" si="28"/>
        <v>0</v>
      </c>
      <c r="O118" s="5">
        <f t="shared" ca="1" si="29"/>
        <v>0</v>
      </c>
      <c r="P118" s="5">
        <f t="shared" ca="1" si="30"/>
        <v>0</v>
      </c>
      <c r="Q118" s="5" t="str">
        <f t="shared" ca="1" si="31"/>
        <v/>
      </c>
      <c r="R118" s="5" t="str">
        <f t="shared" ca="1" si="32"/>
        <v/>
      </c>
      <c r="S118" s="5" t="str">
        <f t="shared" ca="1" si="33"/>
        <v/>
      </c>
      <c r="T118" s="5" t="str">
        <f t="shared" ca="1" si="34"/>
        <v/>
      </c>
      <c r="U118" s="5" t="str">
        <f t="shared" ca="1" si="35"/>
        <v/>
      </c>
      <c r="V118" s="5" t="str">
        <f t="shared" ca="1" si="36"/>
        <v/>
      </c>
      <c r="W118" s="5" t="str">
        <f t="shared" ca="1" si="37"/>
        <v/>
      </c>
      <c r="X118" s="173">
        <f t="shared" ca="1" si="38"/>
        <v>0</v>
      </c>
      <c r="Y118" s="174">
        <f t="shared" ca="1" si="39"/>
        <v>0</v>
      </c>
      <c r="Z118" s="3">
        <f t="shared" ca="1" si="40"/>
        <v>1</v>
      </c>
      <c r="AA118" s="3">
        <f t="shared" ca="1" si="41"/>
        <v>1</v>
      </c>
      <c r="AB118" s="3">
        <f t="shared" ca="1" si="42"/>
        <v>1</v>
      </c>
      <c r="AC118" s="3">
        <f t="shared" ca="1" si="43"/>
        <v>0</v>
      </c>
      <c r="AD118" s="3">
        <f t="shared" ca="1" si="44"/>
        <v>0</v>
      </c>
      <c r="AE118" s="3">
        <f t="shared" ca="1" si="45"/>
        <v>0</v>
      </c>
      <c r="AF118" s="3">
        <f t="shared" ca="1" si="46"/>
        <v>0</v>
      </c>
      <c r="AG118" s="3">
        <f t="shared" ca="1" si="47"/>
        <v>0</v>
      </c>
      <c r="AH118" s="3">
        <f t="shared" ca="1" si="48"/>
        <v>0</v>
      </c>
      <c r="AI118" s="3">
        <f t="shared" ca="1" si="49"/>
        <v>0</v>
      </c>
      <c r="AJ118" s="3">
        <f t="shared" ca="1" si="50"/>
        <v>3</v>
      </c>
      <c r="AK118" s="166"/>
      <c r="AL118" s="166" t="s">
        <v>463</v>
      </c>
      <c r="AM118" s="166" t="s">
        <v>84</v>
      </c>
      <c r="AN118" s="166" t="str">
        <f t="shared" ca="1" si="51"/>
        <v>geen risico</v>
      </c>
    </row>
    <row r="119" spans="2:40">
      <c r="B119" s="4" t="s">
        <v>47</v>
      </c>
      <c r="C119" s="172" t="str">
        <f t="shared" si="27"/>
        <v>Lering trekken uit informatiebeveiligingsincidenten</v>
      </c>
      <c r="D119" s="4">
        <v>15</v>
      </c>
      <c r="E119" s="4"/>
      <c r="F119" s="4"/>
      <c r="G119" s="4"/>
      <c r="H119" s="4"/>
      <c r="I119" s="4"/>
      <c r="J119" s="4"/>
      <c r="K119" s="4"/>
      <c r="L119" s="4"/>
      <c r="M119" s="4"/>
      <c r="N119" s="5">
        <f t="shared" ca="1" si="28"/>
        <v>0</v>
      </c>
      <c r="O119" s="5" t="str">
        <f t="shared" ca="1" si="29"/>
        <v/>
      </c>
      <c r="P119" s="5" t="str">
        <f t="shared" ca="1" si="30"/>
        <v/>
      </c>
      <c r="Q119" s="5" t="str">
        <f t="shared" ca="1" si="31"/>
        <v/>
      </c>
      <c r="R119" s="5" t="str">
        <f t="shared" ca="1" si="32"/>
        <v/>
      </c>
      <c r="S119" s="5" t="str">
        <f t="shared" ca="1" si="33"/>
        <v/>
      </c>
      <c r="T119" s="5" t="str">
        <f t="shared" ca="1" si="34"/>
        <v/>
      </c>
      <c r="U119" s="5" t="str">
        <f t="shared" ca="1" si="35"/>
        <v/>
      </c>
      <c r="V119" s="5" t="str">
        <f t="shared" ca="1" si="36"/>
        <v/>
      </c>
      <c r="W119" s="5" t="str">
        <f t="shared" ca="1" si="37"/>
        <v/>
      </c>
      <c r="X119" s="173">
        <f t="shared" ca="1" si="38"/>
        <v>0</v>
      </c>
      <c r="Y119" s="174">
        <f t="shared" ca="1" si="39"/>
        <v>0</v>
      </c>
      <c r="Z119" s="3">
        <f t="shared" ca="1" si="40"/>
        <v>1</v>
      </c>
      <c r="AA119" s="3">
        <f t="shared" ca="1" si="41"/>
        <v>0</v>
      </c>
      <c r="AB119" s="3">
        <f t="shared" ca="1" si="42"/>
        <v>0</v>
      </c>
      <c r="AC119" s="3">
        <f t="shared" ca="1" si="43"/>
        <v>0</v>
      </c>
      <c r="AD119" s="3">
        <f t="shared" ca="1" si="44"/>
        <v>0</v>
      </c>
      <c r="AE119" s="3">
        <f t="shared" ca="1" si="45"/>
        <v>0</v>
      </c>
      <c r="AF119" s="3">
        <f t="shared" ca="1" si="46"/>
        <v>0</v>
      </c>
      <c r="AG119" s="3">
        <f t="shared" ca="1" si="47"/>
        <v>0</v>
      </c>
      <c r="AH119" s="3">
        <f t="shared" ca="1" si="48"/>
        <v>0</v>
      </c>
      <c r="AI119" s="3">
        <f t="shared" ca="1" si="49"/>
        <v>0</v>
      </c>
      <c r="AJ119" s="3">
        <f t="shared" ca="1" si="50"/>
        <v>1</v>
      </c>
      <c r="AK119" s="166"/>
      <c r="AL119" s="166" t="s">
        <v>464</v>
      </c>
      <c r="AM119" s="166" t="s">
        <v>48</v>
      </c>
      <c r="AN119" s="166" t="str">
        <f t="shared" ca="1" si="51"/>
        <v>geen risico</v>
      </c>
    </row>
    <row r="120" spans="2:40">
      <c r="B120" s="4" t="s">
        <v>241</v>
      </c>
      <c r="C120" s="172" t="str">
        <f t="shared" si="27"/>
        <v>Verzamelen van bewijsmateriaal</v>
      </c>
      <c r="D120" s="4">
        <v>13</v>
      </c>
      <c r="E120" s="4"/>
      <c r="F120" s="4"/>
      <c r="G120" s="4"/>
      <c r="H120" s="4"/>
      <c r="I120" s="4"/>
      <c r="J120" s="4"/>
      <c r="K120" s="4"/>
      <c r="L120" s="4"/>
      <c r="M120" s="4"/>
      <c r="N120" s="5">
        <f t="shared" ca="1" si="28"/>
        <v>0</v>
      </c>
      <c r="O120" s="5" t="str">
        <f t="shared" ca="1" si="29"/>
        <v/>
      </c>
      <c r="P120" s="5" t="str">
        <f t="shared" ca="1" si="30"/>
        <v/>
      </c>
      <c r="Q120" s="5" t="str">
        <f t="shared" ca="1" si="31"/>
        <v/>
      </c>
      <c r="R120" s="5" t="str">
        <f t="shared" ca="1" si="32"/>
        <v/>
      </c>
      <c r="S120" s="5" t="str">
        <f t="shared" ca="1" si="33"/>
        <v/>
      </c>
      <c r="T120" s="5" t="str">
        <f t="shared" ca="1" si="34"/>
        <v/>
      </c>
      <c r="U120" s="5" t="str">
        <f t="shared" ca="1" si="35"/>
        <v/>
      </c>
      <c r="V120" s="5" t="str">
        <f t="shared" ca="1" si="36"/>
        <v/>
      </c>
      <c r="W120" s="5" t="str">
        <f t="shared" ca="1" si="37"/>
        <v/>
      </c>
      <c r="X120" s="173">
        <f t="shared" ca="1" si="38"/>
        <v>0</v>
      </c>
      <c r="Y120" s="174">
        <f t="shared" ca="1" si="39"/>
        <v>0</v>
      </c>
      <c r="Z120" s="3">
        <f t="shared" ca="1" si="40"/>
        <v>1</v>
      </c>
      <c r="AA120" s="3">
        <f t="shared" ca="1" si="41"/>
        <v>0</v>
      </c>
      <c r="AB120" s="3">
        <f t="shared" ca="1" si="42"/>
        <v>0</v>
      </c>
      <c r="AC120" s="3">
        <f t="shared" ca="1" si="43"/>
        <v>0</v>
      </c>
      <c r="AD120" s="3">
        <f t="shared" ca="1" si="44"/>
        <v>0</v>
      </c>
      <c r="AE120" s="3">
        <f t="shared" ca="1" si="45"/>
        <v>0</v>
      </c>
      <c r="AF120" s="3">
        <f t="shared" ca="1" si="46"/>
        <v>0</v>
      </c>
      <c r="AG120" s="3">
        <f t="shared" ca="1" si="47"/>
        <v>0</v>
      </c>
      <c r="AH120" s="3">
        <f t="shared" ca="1" si="48"/>
        <v>0</v>
      </c>
      <c r="AI120" s="3">
        <f t="shared" ca="1" si="49"/>
        <v>0</v>
      </c>
      <c r="AJ120" s="3">
        <f t="shared" ca="1" si="50"/>
        <v>1</v>
      </c>
      <c r="AK120" s="166"/>
      <c r="AL120" s="166" t="s">
        <v>465</v>
      </c>
      <c r="AM120" s="166" t="s">
        <v>242</v>
      </c>
      <c r="AN120" s="166" t="str">
        <f t="shared" ca="1" si="51"/>
        <v>geen risico</v>
      </c>
    </row>
    <row r="121" spans="2:40">
      <c r="B121" s="4" t="s">
        <v>219</v>
      </c>
      <c r="C121" s="172" t="str">
        <f t="shared" si="27"/>
        <v>Opnemen van informatiebeveiliging in het beheerproces van bedrijfscontinuïteit</v>
      </c>
      <c r="D121" s="4">
        <v>49</v>
      </c>
      <c r="E121" s="4">
        <v>72</v>
      </c>
      <c r="F121" s="4">
        <v>73</v>
      </c>
      <c r="G121" s="4">
        <v>74</v>
      </c>
      <c r="H121" s="4">
        <v>75</v>
      </c>
      <c r="I121" s="4"/>
      <c r="J121" s="4"/>
      <c r="K121" s="4"/>
      <c r="L121" s="4"/>
      <c r="M121" s="4"/>
      <c r="N121" s="5">
        <f t="shared" ca="1" si="28"/>
        <v>0</v>
      </c>
      <c r="O121" s="5">
        <f t="shared" ca="1" si="29"/>
        <v>0</v>
      </c>
      <c r="P121" s="5">
        <f t="shared" ca="1" si="30"/>
        <v>0</v>
      </c>
      <c r="Q121" s="5">
        <f t="shared" ca="1" si="31"/>
        <v>0</v>
      </c>
      <c r="R121" s="5">
        <f t="shared" ca="1" si="32"/>
        <v>0</v>
      </c>
      <c r="S121" s="5" t="str">
        <f t="shared" ca="1" si="33"/>
        <v/>
      </c>
      <c r="T121" s="5" t="str">
        <f t="shared" ca="1" si="34"/>
        <v/>
      </c>
      <c r="U121" s="5" t="str">
        <f t="shared" ca="1" si="35"/>
        <v/>
      </c>
      <c r="V121" s="5" t="str">
        <f t="shared" ca="1" si="36"/>
        <v/>
      </c>
      <c r="W121" s="5" t="str">
        <f t="shared" ca="1" si="37"/>
        <v/>
      </c>
      <c r="X121" s="173">
        <f t="shared" ca="1" si="38"/>
        <v>0</v>
      </c>
      <c r="Y121" s="174">
        <f t="shared" ca="1" si="39"/>
        <v>0</v>
      </c>
      <c r="Z121" s="3">
        <f t="shared" ca="1" si="40"/>
        <v>1</v>
      </c>
      <c r="AA121" s="3">
        <f t="shared" ca="1" si="41"/>
        <v>1</v>
      </c>
      <c r="AB121" s="3">
        <f t="shared" ca="1" si="42"/>
        <v>1</v>
      </c>
      <c r="AC121" s="3">
        <f t="shared" ca="1" si="43"/>
        <v>1</v>
      </c>
      <c r="AD121" s="3">
        <f t="shared" ca="1" si="44"/>
        <v>1</v>
      </c>
      <c r="AE121" s="3">
        <f t="shared" ca="1" si="45"/>
        <v>0</v>
      </c>
      <c r="AF121" s="3">
        <f t="shared" ca="1" si="46"/>
        <v>0</v>
      </c>
      <c r="AG121" s="3">
        <f t="shared" ca="1" si="47"/>
        <v>0</v>
      </c>
      <c r="AH121" s="3">
        <f t="shared" ca="1" si="48"/>
        <v>0</v>
      </c>
      <c r="AI121" s="3">
        <f t="shared" ca="1" si="49"/>
        <v>0</v>
      </c>
      <c r="AJ121" s="3">
        <f t="shared" ca="1" si="50"/>
        <v>5</v>
      </c>
      <c r="AK121" s="166"/>
      <c r="AL121" s="166" t="s">
        <v>466</v>
      </c>
      <c r="AM121" s="166" t="s">
        <v>220</v>
      </c>
      <c r="AN121" s="166" t="str">
        <f t="shared" ca="1" si="51"/>
        <v>geen risico</v>
      </c>
    </row>
    <row r="122" spans="2:40">
      <c r="B122" s="4" t="s">
        <v>221</v>
      </c>
      <c r="C122" s="172" t="str">
        <f t="shared" si="27"/>
        <v>Bedrijfscontinuïteit en risicobeoordeling</v>
      </c>
      <c r="D122" s="4">
        <v>49</v>
      </c>
      <c r="E122" s="4">
        <v>72</v>
      </c>
      <c r="F122" s="4">
        <v>73</v>
      </c>
      <c r="G122" s="4">
        <v>74</v>
      </c>
      <c r="H122" s="4">
        <v>75</v>
      </c>
      <c r="I122" s="4"/>
      <c r="J122" s="4"/>
      <c r="K122" s="4"/>
      <c r="L122" s="4"/>
      <c r="M122" s="4"/>
      <c r="N122" s="5">
        <f t="shared" ca="1" si="28"/>
        <v>0</v>
      </c>
      <c r="O122" s="5">
        <f t="shared" ca="1" si="29"/>
        <v>0</v>
      </c>
      <c r="P122" s="5">
        <f t="shared" ca="1" si="30"/>
        <v>0</v>
      </c>
      <c r="Q122" s="5">
        <f t="shared" ca="1" si="31"/>
        <v>0</v>
      </c>
      <c r="R122" s="5">
        <f t="shared" ca="1" si="32"/>
        <v>0</v>
      </c>
      <c r="S122" s="5" t="str">
        <f t="shared" ca="1" si="33"/>
        <v/>
      </c>
      <c r="T122" s="5" t="str">
        <f t="shared" ca="1" si="34"/>
        <v/>
      </c>
      <c r="U122" s="5" t="str">
        <f t="shared" ca="1" si="35"/>
        <v/>
      </c>
      <c r="V122" s="5" t="str">
        <f t="shared" ca="1" si="36"/>
        <v/>
      </c>
      <c r="W122" s="5" t="str">
        <f t="shared" ca="1" si="37"/>
        <v/>
      </c>
      <c r="X122" s="173">
        <f t="shared" ca="1" si="38"/>
        <v>0</v>
      </c>
      <c r="Y122" s="174">
        <f t="shared" ca="1" si="39"/>
        <v>0</v>
      </c>
      <c r="Z122" s="3">
        <f t="shared" ca="1" si="40"/>
        <v>1</v>
      </c>
      <c r="AA122" s="3">
        <f t="shared" ca="1" si="41"/>
        <v>1</v>
      </c>
      <c r="AB122" s="3">
        <f t="shared" ca="1" si="42"/>
        <v>1</v>
      </c>
      <c r="AC122" s="3">
        <f t="shared" ca="1" si="43"/>
        <v>1</v>
      </c>
      <c r="AD122" s="3">
        <f t="shared" ca="1" si="44"/>
        <v>1</v>
      </c>
      <c r="AE122" s="3">
        <f t="shared" ca="1" si="45"/>
        <v>0</v>
      </c>
      <c r="AF122" s="3">
        <f t="shared" ca="1" si="46"/>
        <v>0</v>
      </c>
      <c r="AG122" s="3">
        <f t="shared" ca="1" si="47"/>
        <v>0</v>
      </c>
      <c r="AH122" s="3">
        <f t="shared" ca="1" si="48"/>
        <v>0</v>
      </c>
      <c r="AI122" s="3">
        <f t="shared" ca="1" si="49"/>
        <v>0</v>
      </c>
      <c r="AJ122" s="3">
        <f t="shared" ca="1" si="50"/>
        <v>5</v>
      </c>
      <c r="AK122" s="166"/>
      <c r="AL122" s="166" t="s">
        <v>467</v>
      </c>
      <c r="AM122" s="166" t="s">
        <v>222</v>
      </c>
      <c r="AN122" s="166" t="str">
        <f t="shared" ca="1" si="51"/>
        <v>geen risico</v>
      </c>
    </row>
    <row r="123" spans="2:40">
      <c r="B123" s="4" t="s">
        <v>223</v>
      </c>
      <c r="C123" s="172" t="str">
        <f t="shared" si="27"/>
        <v>Het ontwikkelen en implementeren van continuïteitsplannen met inbegrip van informatiebeveiliging</v>
      </c>
      <c r="D123" s="4">
        <v>49</v>
      </c>
      <c r="E123" s="4">
        <v>72</v>
      </c>
      <c r="F123" s="4">
        <v>73</v>
      </c>
      <c r="G123" s="4">
        <v>74</v>
      </c>
      <c r="H123" s="4">
        <v>75</v>
      </c>
      <c r="I123" s="4"/>
      <c r="J123" s="4"/>
      <c r="K123" s="4"/>
      <c r="L123" s="4"/>
      <c r="M123" s="4"/>
      <c r="N123" s="5">
        <f t="shared" ca="1" si="28"/>
        <v>0</v>
      </c>
      <c r="O123" s="5">
        <f t="shared" ca="1" si="29"/>
        <v>0</v>
      </c>
      <c r="P123" s="5">
        <f t="shared" ca="1" si="30"/>
        <v>0</v>
      </c>
      <c r="Q123" s="5">
        <f t="shared" ca="1" si="31"/>
        <v>0</v>
      </c>
      <c r="R123" s="5">
        <f t="shared" ca="1" si="32"/>
        <v>0</v>
      </c>
      <c r="S123" s="5" t="str">
        <f t="shared" ca="1" si="33"/>
        <v/>
      </c>
      <c r="T123" s="5" t="str">
        <f t="shared" ca="1" si="34"/>
        <v/>
      </c>
      <c r="U123" s="5" t="str">
        <f t="shared" ca="1" si="35"/>
        <v/>
      </c>
      <c r="V123" s="5" t="str">
        <f t="shared" ca="1" si="36"/>
        <v/>
      </c>
      <c r="W123" s="5" t="str">
        <f t="shared" ca="1" si="37"/>
        <v/>
      </c>
      <c r="X123" s="173">
        <f t="shared" ca="1" si="38"/>
        <v>0</v>
      </c>
      <c r="Y123" s="174">
        <f t="shared" ca="1" si="39"/>
        <v>0</v>
      </c>
      <c r="Z123" s="3">
        <f t="shared" ca="1" si="40"/>
        <v>1</v>
      </c>
      <c r="AA123" s="3">
        <f t="shared" ca="1" si="41"/>
        <v>1</v>
      </c>
      <c r="AB123" s="3">
        <f t="shared" ca="1" si="42"/>
        <v>1</v>
      </c>
      <c r="AC123" s="3">
        <f t="shared" ca="1" si="43"/>
        <v>1</v>
      </c>
      <c r="AD123" s="3">
        <f t="shared" ca="1" si="44"/>
        <v>1</v>
      </c>
      <c r="AE123" s="3">
        <f t="shared" ca="1" si="45"/>
        <v>0</v>
      </c>
      <c r="AF123" s="3">
        <f t="shared" ca="1" si="46"/>
        <v>0</v>
      </c>
      <c r="AG123" s="3">
        <f t="shared" ca="1" si="47"/>
        <v>0</v>
      </c>
      <c r="AH123" s="3">
        <f t="shared" ca="1" si="48"/>
        <v>0</v>
      </c>
      <c r="AI123" s="3">
        <f t="shared" ca="1" si="49"/>
        <v>0</v>
      </c>
      <c r="AJ123" s="3">
        <f t="shared" ca="1" si="50"/>
        <v>5</v>
      </c>
      <c r="AK123" s="166"/>
      <c r="AL123" s="166" t="s">
        <v>468</v>
      </c>
      <c r="AM123" s="166" t="s">
        <v>224</v>
      </c>
      <c r="AN123" s="166" t="str">
        <f t="shared" ca="1" si="51"/>
        <v>geen risico</v>
      </c>
    </row>
    <row r="124" spans="2:40">
      <c r="B124" s="4" t="s">
        <v>225</v>
      </c>
      <c r="C124" s="172" t="str">
        <f t="shared" si="27"/>
        <v>Structuur voor de continuïteitsplanning</v>
      </c>
      <c r="D124" s="4">
        <v>49</v>
      </c>
      <c r="E124" s="4">
        <v>72</v>
      </c>
      <c r="F124" s="4">
        <v>73</v>
      </c>
      <c r="G124" s="4">
        <v>74</v>
      </c>
      <c r="H124" s="4">
        <v>75</v>
      </c>
      <c r="I124" s="4"/>
      <c r="J124" s="4"/>
      <c r="K124" s="4"/>
      <c r="L124" s="4"/>
      <c r="M124" s="4"/>
      <c r="N124" s="5">
        <f t="shared" ca="1" si="28"/>
        <v>0</v>
      </c>
      <c r="O124" s="5">
        <f t="shared" ca="1" si="29"/>
        <v>0</v>
      </c>
      <c r="P124" s="5">
        <f t="shared" ca="1" si="30"/>
        <v>0</v>
      </c>
      <c r="Q124" s="5">
        <f t="shared" ca="1" si="31"/>
        <v>0</v>
      </c>
      <c r="R124" s="5">
        <f t="shared" ca="1" si="32"/>
        <v>0</v>
      </c>
      <c r="S124" s="5" t="str">
        <f t="shared" ca="1" si="33"/>
        <v/>
      </c>
      <c r="T124" s="5" t="str">
        <f t="shared" ca="1" si="34"/>
        <v/>
      </c>
      <c r="U124" s="5" t="str">
        <f t="shared" ca="1" si="35"/>
        <v/>
      </c>
      <c r="V124" s="5" t="str">
        <f t="shared" ca="1" si="36"/>
        <v/>
      </c>
      <c r="W124" s="5" t="str">
        <f t="shared" ca="1" si="37"/>
        <v/>
      </c>
      <c r="X124" s="173">
        <f t="shared" ca="1" si="38"/>
        <v>0</v>
      </c>
      <c r="Y124" s="174">
        <f t="shared" ca="1" si="39"/>
        <v>0</v>
      </c>
      <c r="Z124" s="3">
        <f t="shared" ca="1" si="40"/>
        <v>1</v>
      </c>
      <c r="AA124" s="3">
        <f t="shared" ca="1" si="41"/>
        <v>1</v>
      </c>
      <c r="AB124" s="3">
        <f t="shared" ca="1" si="42"/>
        <v>1</v>
      </c>
      <c r="AC124" s="3">
        <f t="shared" ca="1" si="43"/>
        <v>1</v>
      </c>
      <c r="AD124" s="3">
        <f t="shared" ca="1" si="44"/>
        <v>1</v>
      </c>
      <c r="AE124" s="3">
        <f t="shared" ca="1" si="45"/>
        <v>0</v>
      </c>
      <c r="AF124" s="3">
        <f t="shared" ca="1" si="46"/>
        <v>0</v>
      </c>
      <c r="AG124" s="3">
        <f t="shared" ca="1" si="47"/>
        <v>0</v>
      </c>
      <c r="AH124" s="3">
        <f t="shared" ca="1" si="48"/>
        <v>0</v>
      </c>
      <c r="AI124" s="3">
        <f t="shared" ca="1" si="49"/>
        <v>0</v>
      </c>
      <c r="AJ124" s="3">
        <f t="shared" ca="1" si="50"/>
        <v>5</v>
      </c>
      <c r="AK124" s="166"/>
      <c r="AL124" s="166" t="s">
        <v>469</v>
      </c>
      <c r="AM124" s="166" t="s">
        <v>226</v>
      </c>
      <c r="AN124" s="166" t="str">
        <f t="shared" ca="1" si="51"/>
        <v>geen risico</v>
      </c>
    </row>
    <row r="125" spans="2:40">
      <c r="B125" s="4" t="s">
        <v>227</v>
      </c>
      <c r="C125" s="172" t="str">
        <f t="shared" si="27"/>
        <v>Testen, onderhoud en evaluatie van continuïteitsplannen</v>
      </c>
      <c r="D125" s="4">
        <v>49</v>
      </c>
      <c r="E125" s="4">
        <v>72</v>
      </c>
      <c r="F125" s="4">
        <v>73</v>
      </c>
      <c r="G125" s="4">
        <v>74</v>
      </c>
      <c r="H125" s="4">
        <v>75</v>
      </c>
      <c r="I125" s="4"/>
      <c r="J125" s="4"/>
      <c r="K125" s="4"/>
      <c r="L125" s="4"/>
      <c r="M125" s="4"/>
      <c r="N125" s="5">
        <f t="shared" ca="1" si="28"/>
        <v>0</v>
      </c>
      <c r="O125" s="5">
        <f t="shared" ca="1" si="29"/>
        <v>0</v>
      </c>
      <c r="P125" s="5">
        <f t="shared" ca="1" si="30"/>
        <v>0</v>
      </c>
      <c r="Q125" s="5">
        <f t="shared" ca="1" si="31"/>
        <v>0</v>
      </c>
      <c r="R125" s="5">
        <f t="shared" ca="1" si="32"/>
        <v>0</v>
      </c>
      <c r="S125" s="5" t="str">
        <f t="shared" ca="1" si="33"/>
        <v/>
      </c>
      <c r="T125" s="5" t="str">
        <f t="shared" ca="1" si="34"/>
        <v/>
      </c>
      <c r="U125" s="5" t="str">
        <f t="shared" ca="1" si="35"/>
        <v/>
      </c>
      <c r="V125" s="5" t="str">
        <f t="shared" ca="1" si="36"/>
        <v/>
      </c>
      <c r="W125" s="5" t="str">
        <f t="shared" ca="1" si="37"/>
        <v/>
      </c>
      <c r="X125" s="173">
        <f t="shared" ca="1" si="38"/>
        <v>0</v>
      </c>
      <c r="Y125" s="174">
        <f t="shared" ca="1" si="39"/>
        <v>0</v>
      </c>
      <c r="Z125" s="3">
        <f t="shared" ca="1" si="40"/>
        <v>1</v>
      </c>
      <c r="AA125" s="3">
        <f t="shared" ca="1" si="41"/>
        <v>1</v>
      </c>
      <c r="AB125" s="3">
        <f t="shared" ca="1" si="42"/>
        <v>1</v>
      </c>
      <c r="AC125" s="3">
        <f t="shared" ca="1" si="43"/>
        <v>1</v>
      </c>
      <c r="AD125" s="3">
        <f t="shared" ca="1" si="44"/>
        <v>1</v>
      </c>
      <c r="AE125" s="3">
        <f t="shared" ca="1" si="45"/>
        <v>0</v>
      </c>
      <c r="AF125" s="3">
        <f t="shared" ca="1" si="46"/>
        <v>0</v>
      </c>
      <c r="AG125" s="3">
        <f t="shared" ca="1" si="47"/>
        <v>0</v>
      </c>
      <c r="AH125" s="3">
        <f t="shared" ca="1" si="48"/>
        <v>0</v>
      </c>
      <c r="AI125" s="3">
        <f t="shared" ca="1" si="49"/>
        <v>0</v>
      </c>
      <c r="AJ125" s="3">
        <f t="shared" ca="1" si="50"/>
        <v>5</v>
      </c>
      <c r="AK125" s="166"/>
      <c r="AL125" s="166" t="s">
        <v>470</v>
      </c>
      <c r="AM125" s="166" t="s">
        <v>228</v>
      </c>
      <c r="AN125" s="166" t="str">
        <f t="shared" ca="1" si="51"/>
        <v>geen risico</v>
      </c>
    </row>
    <row r="126" spans="2:40">
      <c r="B126" s="4" t="s">
        <v>229</v>
      </c>
      <c r="C126" s="172" t="str">
        <f t="shared" si="27"/>
        <v>Identificatie van toepasselijke wetgeving</v>
      </c>
      <c r="D126" s="4">
        <v>13</v>
      </c>
      <c r="E126" s="4"/>
      <c r="F126" s="4"/>
      <c r="G126" s="4"/>
      <c r="H126" s="4"/>
      <c r="I126" s="4"/>
      <c r="J126" s="4"/>
      <c r="K126" s="4"/>
      <c r="L126" s="4"/>
      <c r="M126" s="4"/>
      <c r="N126" s="5">
        <f t="shared" ca="1" si="28"/>
        <v>0</v>
      </c>
      <c r="O126" s="5" t="str">
        <f t="shared" ca="1" si="29"/>
        <v/>
      </c>
      <c r="P126" s="5" t="str">
        <f t="shared" ca="1" si="30"/>
        <v/>
      </c>
      <c r="Q126" s="5" t="str">
        <f t="shared" ca="1" si="31"/>
        <v/>
      </c>
      <c r="R126" s="5" t="str">
        <f t="shared" ca="1" si="32"/>
        <v/>
      </c>
      <c r="S126" s="5" t="str">
        <f t="shared" ca="1" si="33"/>
        <v/>
      </c>
      <c r="T126" s="5" t="str">
        <f t="shared" ca="1" si="34"/>
        <v/>
      </c>
      <c r="U126" s="5" t="str">
        <f t="shared" ca="1" si="35"/>
        <v/>
      </c>
      <c r="V126" s="5" t="str">
        <f t="shared" ca="1" si="36"/>
        <v/>
      </c>
      <c r="W126" s="5" t="str">
        <f t="shared" ca="1" si="37"/>
        <v/>
      </c>
      <c r="X126" s="173">
        <f t="shared" ca="1" si="38"/>
        <v>0</v>
      </c>
      <c r="Y126" s="174">
        <f t="shared" ca="1" si="39"/>
        <v>0</v>
      </c>
      <c r="Z126" s="3">
        <f t="shared" ca="1" si="40"/>
        <v>1</v>
      </c>
      <c r="AA126" s="3">
        <f t="shared" ca="1" si="41"/>
        <v>0</v>
      </c>
      <c r="AB126" s="3">
        <f t="shared" ca="1" si="42"/>
        <v>0</v>
      </c>
      <c r="AC126" s="3">
        <f t="shared" ca="1" si="43"/>
        <v>0</v>
      </c>
      <c r="AD126" s="3">
        <f t="shared" ca="1" si="44"/>
        <v>0</v>
      </c>
      <c r="AE126" s="3">
        <f t="shared" ca="1" si="45"/>
        <v>0</v>
      </c>
      <c r="AF126" s="3">
        <f t="shared" ca="1" si="46"/>
        <v>0</v>
      </c>
      <c r="AG126" s="3">
        <f t="shared" ca="1" si="47"/>
        <v>0</v>
      </c>
      <c r="AH126" s="3">
        <f t="shared" ca="1" si="48"/>
        <v>0</v>
      </c>
      <c r="AI126" s="3">
        <f t="shared" ca="1" si="49"/>
        <v>0</v>
      </c>
      <c r="AJ126" s="3">
        <f t="shared" ca="1" si="50"/>
        <v>1</v>
      </c>
      <c r="AK126" s="166"/>
      <c r="AL126" s="166" t="s">
        <v>471</v>
      </c>
      <c r="AM126" s="166" t="s">
        <v>230</v>
      </c>
      <c r="AN126" s="166" t="str">
        <f t="shared" ca="1" si="51"/>
        <v>geen risico</v>
      </c>
    </row>
    <row r="127" spans="2:40">
      <c r="B127" s="4" t="s">
        <v>231</v>
      </c>
      <c r="C127" s="172" t="str">
        <f t="shared" si="27"/>
        <v>Intellectuele eigendomsrechten (Intellectual Property Rights, IPR)</v>
      </c>
      <c r="D127" s="4">
        <v>25</v>
      </c>
      <c r="E127" s="4"/>
      <c r="F127" s="4"/>
      <c r="G127" s="4"/>
      <c r="H127" s="4"/>
      <c r="I127" s="4"/>
      <c r="J127" s="4"/>
      <c r="K127" s="4"/>
      <c r="L127" s="4"/>
      <c r="M127" s="4"/>
      <c r="N127" s="5">
        <f t="shared" ca="1" si="28"/>
        <v>0</v>
      </c>
      <c r="O127" s="5" t="str">
        <f t="shared" ca="1" si="29"/>
        <v/>
      </c>
      <c r="P127" s="5" t="str">
        <f t="shared" ca="1" si="30"/>
        <v/>
      </c>
      <c r="Q127" s="5" t="str">
        <f t="shared" ca="1" si="31"/>
        <v/>
      </c>
      <c r="R127" s="5" t="str">
        <f t="shared" ca="1" si="32"/>
        <v/>
      </c>
      <c r="S127" s="5" t="str">
        <f t="shared" ca="1" si="33"/>
        <v/>
      </c>
      <c r="T127" s="5" t="str">
        <f t="shared" ca="1" si="34"/>
        <v/>
      </c>
      <c r="U127" s="5" t="str">
        <f t="shared" ca="1" si="35"/>
        <v/>
      </c>
      <c r="V127" s="5" t="str">
        <f t="shared" ca="1" si="36"/>
        <v/>
      </c>
      <c r="W127" s="5" t="str">
        <f t="shared" ca="1" si="37"/>
        <v/>
      </c>
      <c r="X127" s="173">
        <f t="shared" ca="1" si="38"/>
        <v>0</v>
      </c>
      <c r="Y127" s="174">
        <f t="shared" ca="1" si="39"/>
        <v>0</v>
      </c>
      <c r="Z127" s="3">
        <f t="shared" ca="1" si="40"/>
        <v>1</v>
      </c>
      <c r="AA127" s="3">
        <f t="shared" ca="1" si="41"/>
        <v>0</v>
      </c>
      <c r="AB127" s="3">
        <f t="shared" ca="1" si="42"/>
        <v>0</v>
      </c>
      <c r="AC127" s="3">
        <f t="shared" ca="1" si="43"/>
        <v>0</v>
      </c>
      <c r="AD127" s="3">
        <f t="shared" ca="1" si="44"/>
        <v>0</v>
      </c>
      <c r="AE127" s="3">
        <f t="shared" ca="1" si="45"/>
        <v>0</v>
      </c>
      <c r="AF127" s="3">
        <f t="shared" ca="1" si="46"/>
        <v>0</v>
      </c>
      <c r="AG127" s="3">
        <f t="shared" ca="1" si="47"/>
        <v>0</v>
      </c>
      <c r="AH127" s="3">
        <f t="shared" ca="1" si="48"/>
        <v>0</v>
      </c>
      <c r="AI127" s="3">
        <f t="shared" ca="1" si="49"/>
        <v>0</v>
      </c>
      <c r="AJ127" s="3">
        <f t="shared" ca="1" si="50"/>
        <v>1</v>
      </c>
      <c r="AK127" s="166"/>
      <c r="AL127" s="166" t="s">
        <v>472</v>
      </c>
      <c r="AM127" s="166" t="s">
        <v>232</v>
      </c>
      <c r="AN127" s="166" t="str">
        <f t="shared" ca="1" si="51"/>
        <v>geen risico</v>
      </c>
    </row>
    <row r="128" spans="2:40">
      <c r="B128" s="4" t="s">
        <v>233</v>
      </c>
      <c r="C128" s="172" t="str">
        <f t="shared" si="27"/>
        <v>Beveiliging van bedrijfsregistraties</v>
      </c>
      <c r="D128" s="4">
        <v>26</v>
      </c>
      <c r="E128" s="4"/>
      <c r="F128" s="4"/>
      <c r="G128" s="4"/>
      <c r="H128" s="4"/>
      <c r="I128" s="4"/>
      <c r="J128" s="4"/>
      <c r="K128" s="4"/>
      <c r="L128" s="4"/>
      <c r="M128" s="4"/>
      <c r="N128" s="5">
        <f t="shared" ca="1" si="28"/>
        <v>0</v>
      </c>
      <c r="O128" s="5" t="str">
        <f t="shared" ca="1" si="29"/>
        <v/>
      </c>
      <c r="P128" s="5" t="str">
        <f t="shared" ca="1" si="30"/>
        <v/>
      </c>
      <c r="Q128" s="5" t="str">
        <f t="shared" ca="1" si="31"/>
        <v/>
      </c>
      <c r="R128" s="5" t="str">
        <f t="shared" ca="1" si="32"/>
        <v/>
      </c>
      <c r="S128" s="5" t="str">
        <f t="shared" ca="1" si="33"/>
        <v/>
      </c>
      <c r="T128" s="5" t="str">
        <f t="shared" ca="1" si="34"/>
        <v/>
      </c>
      <c r="U128" s="5" t="str">
        <f t="shared" ca="1" si="35"/>
        <v/>
      </c>
      <c r="V128" s="5" t="str">
        <f t="shared" ca="1" si="36"/>
        <v/>
      </c>
      <c r="W128" s="5" t="str">
        <f t="shared" ca="1" si="37"/>
        <v/>
      </c>
      <c r="X128" s="173">
        <f t="shared" ca="1" si="38"/>
        <v>0</v>
      </c>
      <c r="Y128" s="174">
        <f t="shared" ca="1" si="39"/>
        <v>0</v>
      </c>
      <c r="Z128" s="3">
        <f t="shared" ca="1" si="40"/>
        <v>1</v>
      </c>
      <c r="AA128" s="3">
        <f t="shared" ca="1" si="41"/>
        <v>0</v>
      </c>
      <c r="AB128" s="3">
        <f t="shared" ca="1" si="42"/>
        <v>0</v>
      </c>
      <c r="AC128" s="3">
        <f t="shared" ca="1" si="43"/>
        <v>0</v>
      </c>
      <c r="AD128" s="3">
        <f t="shared" ca="1" si="44"/>
        <v>0</v>
      </c>
      <c r="AE128" s="3">
        <f t="shared" ca="1" si="45"/>
        <v>0</v>
      </c>
      <c r="AF128" s="3">
        <f t="shared" ca="1" si="46"/>
        <v>0</v>
      </c>
      <c r="AG128" s="3">
        <f t="shared" ca="1" si="47"/>
        <v>0</v>
      </c>
      <c r="AH128" s="3">
        <f t="shared" ca="1" si="48"/>
        <v>0</v>
      </c>
      <c r="AI128" s="3">
        <f t="shared" ca="1" si="49"/>
        <v>0</v>
      </c>
      <c r="AJ128" s="3">
        <f t="shared" ca="1" si="50"/>
        <v>1</v>
      </c>
      <c r="AK128" s="166"/>
      <c r="AL128" s="166" t="s">
        <v>473</v>
      </c>
      <c r="AM128" s="166" t="s">
        <v>234</v>
      </c>
      <c r="AN128" s="166" t="str">
        <f t="shared" ca="1" si="51"/>
        <v>geen risico</v>
      </c>
    </row>
    <row r="129" spans="2:40">
      <c r="B129" s="4" t="s">
        <v>235</v>
      </c>
      <c r="C129" s="172" t="str">
        <f t="shared" si="27"/>
        <v>Bescherming van persoonsgegevens</v>
      </c>
      <c r="D129" s="4">
        <v>27</v>
      </c>
      <c r="E129" s="4">
        <v>28</v>
      </c>
      <c r="F129" s="4"/>
      <c r="G129" s="4"/>
      <c r="H129" s="4"/>
      <c r="I129" s="4"/>
      <c r="J129" s="4"/>
      <c r="K129" s="4"/>
      <c r="L129" s="4"/>
      <c r="M129" s="4"/>
      <c r="N129" s="5">
        <f t="shared" ca="1" si="28"/>
        <v>0</v>
      </c>
      <c r="O129" s="5">
        <f t="shared" ca="1" si="29"/>
        <v>0</v>
      </c>
      <c r="P129" s="5" t="str">
        <f t="shared" ca="1" si="30"/>
        <v/>
      </c>
      <c r="Q129" s="5" t="str">
        <f t="shared" ca="1" si="31"/>
        <v/>
      </c>
      <c r="R129" s="5" t="str">
        <f t="shared" ca="1" si="32"/>
        <v/>
      </c>
      <c r="S129" s="5" t="str">
        <f t="shared" ca="1" si="33"/>
        <v/>
      </c>
      <c r="T129" s="5" t="str">
        <f t="shared" ca="1" si="34"/>
        <v/>
      </c>
      <c r="U129" s="5" t="str">
        <f t="shared" ca="1" si="35"/>
        <v/>
      </c>
      <c r="V129" s="5" t="str">
        <f t="shared" ca="1" si="36"/>
        <v/>
      </c>
      <c r="W129" s="5" t="str">
        <f t="shared" ca="1" si="37"/>
        <v/>
      </c>
      <c r="X129" s="173">
        <f t="shared" ca="1" si="38"/>
        <v>0</v>
      </c>
      <c r="Y129" s="174">
        <f t="shared" ca="1" si="39"/>
        <v>0</v>
      </c>
      <c r="Z129" s="3">
        <f t="shared" ca="1" si="40"/>
        <v>1</v>
      </c>
      <c r="AA129" s="3">
        <f t="shared" ca="1" si="41"/>
        <v>1</v>
      </c>
      <c r="AB129" s="3">
        <f t="shared" ca="1" si="42"/>
        <v>0</v>
      </c>
      <c r="AC129" s="3">
        <f t="shared" ca="1" si="43"/>
        <v>0</v>
      </c>
      <c r="AD129" s="3">
        <f t="shared" ca="1" si="44"/>
        <v>0</v>
      </c>
      <c r="AE129" s="3">
        <f t="shared" ca="1" si="45"/>
        <v>0</v>
      </c>
      <c r="AF129" s="3">
        <f t="shared" ca="1" si="46"/>
        <v>0</v>
      </c>
      <c r="AG129" s="3">
        <f t="shared" ca="1" si="47"/>
        <v>0</v>
      </c>
      <c r="AH129" s="3">
        <f t="shared" ca="1" si="48"/>
        <v>0</v>
      </c>
      <c r="AI129" s="3">
        <f t="shared" ca="1" si="49"/>
        <v>0</v>
      </c>
      <c r="AJ129" s="3">
        <f t="shared" ca="1" si="50"/>
        <v>2</v>
      </c>
      <c r="AK129" s="166"/>
      <c r="AL129" s="166" t="s">
        <v>474</v>
      </c>
      <c r="AM129" s="166" t="s">
        <v>236</v>
      </c>
      <c r="AN129" s="166" t="str">
        <f t="shared" ca="1" si="51"/>
        <v>geen risico</v>
      </c>
    </row>
    <row r="130" spans="2:40">
      <c r="B130" s="4" t="s">
        <v>237</v>
      </c>
      <c r="C130" s="172" t="str">
        <f t="shared" si="27"/>
        <v>Voorkoming van misbruik van IT-voorzieningen</v>
      </c>
      <c r="D130" s="4">
        <v>11</v>
      </c>
      <c r="E130" s="4">
        <v>19</v>
      </c>
      <c r="F130" s="4"/>
      <c r="G130" s="4"/>
      <c r="H130" s="4"/>
      <c r="I130" s="4"/>
      <c r="J130" s="4"/>
      <c r="K130" s="4"/>
      <c r="L130" s="4"/>
      <c r="M130" s="4"/>
      <c r="N130" s="5">
        <f t="shared" ca="1" si="28"/>
        <v>0</v>
      </c>
      <c r="O130" s="5">
        <f t="shared" ca="1" si="29"/>
        <v>0</v>
      </c>
      <c r="P130" s="5" t="str">
        <f t="shared" ca="1" si="30"/>
        <v/>
      </c>
      <c r="Q130" s="5" t="str">
        <f t="shared" ca="1" si="31"/>
        <v/>
      </c>
      <c r="R130" s="5" t="str">
        <f t="shared" ca="1" si="32"/>
        <v/>
      </c>
      <c r="S130" s="5" t="str">
        <f t="shared" ca="1" si="33"/>
        <v/>
      </c>
      <c r="T130" s="5" t="str">
        <f t="shared" ca="1" si="34"/>
        <v/>
      </c>
      <c r="U130" s="5" t="str">
        <f t="shared" ca="1" si="35"/>
        <v/>
      </c>
      <c r="V130" s="5" t="str">
        <f t="shared" ca="1" si="36"/>
        <v/>
      </c>
      <c r="W130" s="5" t="str">
        <f t="shared" ca="1" si="37"/>
        <v/>
      </c>
      <c r="X130" s="173">
        <f t="shared" ca="1" si="38"/>
        <v>0</v>
      </c>
      <c r="Y130" s="174">
        <f t="shared" ca="1" si="39"/>
        <v>0</v>
      </c>
      <c r="Z130" s="3">
        <f t="shared" ca="1" si="40"/>
        <v>1</v>
      </c>
      <c r="AA130" s="3">
        <f t="shared" ca="1" si="41"/>
        <v>1</v>
      </c>
      <c r="AB130" s="3">
        <f t="shared" ca="1" si="42"/>
        <v>0</v>
      </c>
      <c r="AC130" s="3">
        <f t="shared" ca="1" si="43"/>
        <v>0</v>
      </c>
      <c r="AD130" s="3">
        <f t="shared" ca="1" si="44"/>
        <v>0</v>
      </c>
      <c r="AE130" s="3">
        <f t="shared" ca="1" si="45"/>
        <v>0</v>
      </c>
      <c r="AF130" s="3">
        <f t="shared" ca="1" si="46"/>
        <v>0</v>
      </c>
      <c r="AG130" s="3">
        <f t="shared" ca="1" si="47"/>
        <v>0</v>
      </c>
      <c r="AH130" s="3">
        <f t="shared" ca="1" si="48"/>
        <v>0</v>
      </c>
      <c r="AI130" s="3">
        <f t="shared" ca="1" si="49"/>
        <v>0</v>
      </c>
      <c r="AJ130" s="3">
        <f t="shared" ca="1" si="50"/>
        <v>2</v>
      </c>
      <c r="AK130" s="166"/>
      <c r="AL130" s="166" t="s">
        <v>475</v>
      </c>
      <c r="AM130" s="166" t="s">
        <v>238</v>
      </c>
      <c r="AN130" s="166" t="str">
        <f t="shared" ca="1" si="51"/>
        <v>geen risico</v>
      </c>
    </row>
    <row r="131" spans="2:40">
      <c r="B131" s="4" t="s">
        <v>239</v>
      </c>
      <c r="C131" s="172" t="str">
        <f t="shared" si="27"/>
        <v>Voorschriften voor het gebruik van cryptografische beveiliging</v>
      </c>
      <c r="D131" s="4">
        <v>50</v>
      </c>
      <c r="E131" s="4"/>
      <c r="F131" s="4"/>
      <c r="G131" s="4"/>
      <c r="H131" s="4"/>
      <c r="I131" s="4"/>
      <c r="J131" s="4"/>
      <c r="K131" s="4"/>
      <c r="L131" s="4"/>
      <c r="M131" s="4"/>
      <c r="N131" s="5">
        <f t="shared" ca="1" si="28"/>
        <v>0</v>
      </c>
      <c r="O131" s="5" t="str">
        <f t="shared" ca="1" si="29"/>
        <v/>
      </c>
      <c r="P131" s="5" t="str">
        <f t="shared" ca="1" si="30"/>
        <v/>
      </c>
      <c r="Q131" s="5" t="str">
        <f t="shared" ca="1" si="31"/>
        <v/>
      </c>
      <c r="R131" s="5" t="str">
        <f t="shared" ca="1" si="32"/>
        <v/>
      </c>
      <c r="S131" s="5" t="str">
        <f t="shared" ca="1" si="33"/>
        <v/>
      </c>
      <c r="T131" s="5" t="str">
        <f t="shared" ca="1" si="34"/>
        <v/>
      </c>
      <c r="U131" s="5" t="str">
        <f t="shared" ca="1" si="35"/>
        <v/>
      </c>
      <c r="V131" s="5" t="str">
        <f t="shared" ca="1" si="36"/>
        <v/>
      </c>
      <c r="W131" s="5" t="str">
        <f t="shared" ca="1" si="37"/>
        <v/>
      </c>
      <c r="X131" s="173">
        <f t="shared" ca="1" si="38"/>
        <v>0</v>
      </c>
      <c r="Y131" s="174">
        <f t="shared" ca="1" si="39"/>
        <v>0</v>
      </c>
      <c r="Z131" s="3">
        <f t="shared" ca="1" si="40"/>
        <v>1</v>
      </c>
      <c r="AA131" s="3">
        <f t="shared" ca="1" si="41"/>
        <v>0</v>
      </c>
      <c r="AB131" s="3">
        <f t="shared" ca="1" si="42"/>
        <v>0</v>
      </c>
      <c r="AC131" s="3">
        <f t="shared" ca="1" si="43"/>
        <v>0</v>
      </c>
      <c r="AD131" s="3">
        <f t="shared" ca="1" si="44"/>
        <v>0</v>
      </c>
      <c r="AE131" s="3">
        <f t="shared" ca="1" si="45"/>
        <v>0</v>
      </c>
      <c r="AF131" s="3">
        <f t="shared" ca="1" si="46"/>
        <v>0</v>
      </c>
      <c r="AG131" s="3">
        <f t="shared" ca="1" si="47"/>
        <v>0</v>
      </c>
      <c r="AH131" s="3">
        <f t="shared" ca="1" si="48"/>
        <v>0</v>
      </c>
      <c r="AI131" s="3">
        <f t="shared" ca="1" si="49"/>
        <v>0</v>
      </c>
      <c r="AJ131" s="3">
        <f t="shared" ca="1" si="50"/>
        <v>1</v>
      </c>
      <c r="AK131" s="166"/>
      <c r="AL131" s="166" t="s">
        <v>476</v>
      </c>
      <c r="AM131" s="166" t="s">
        <v>240</v>
      </c>
      <c r="AN131" s="166" t="str">
        <f t="shared" ca="1" si="51"/>
        <v>geen risico</v>
      </c>
    </row>
    <row r="132" spans="2:40">
      <c r="B132" s="4" t="s">
        <v>243</v>
      </c>
      <c r="C132" s="172" t="str">
        <f>+IF($AO$2="UK",AM132,AL132)</f>
        <v>Naleving van beveiligingsbeleid en normen</v>
      </c>
      <c r="D132" s="4">
        <v>1</v>
      </c>
      <c r="E132" s="4">
        <v>5</v>
      </c>
      <c r="F132" s="4">
        <v>12</v>
      </c>
      <c r="G132" s="4"/>
      <c r="H132" s="4"/>
      <c r="I132" s="4"/>
      <c r="J132" s="4"/>
      <c r="K132" s="4"/>
      <c r="L132" s="4"/>
      <c r="M132" s="4"/>
      <c r="N132" s="5">
        <f t="shared" ref="N132:W135" ca="1" si="52">+IF(D132&lt;&gt;"",INDIRECT("Threats!C"&amp;D132+1),"")</f>
        <v>0</v>
      </c>
      <c r="O132" s="5">
        <f t="shared" ca="1" si="52"/>
        <v>0</v>
      </c>
      <c r="P132" s="5">
        <f t="shared" ca="1" si="52"/>
        <v>0</v>
      </c>
      <c r="Q132" s="5" t="str">
        <f t="shared" ca="1" si="52"/>
        <v/>
      </c>
      <c r="R132" s="5" t="str">
        <f t="shared" ca="1" si="52"/>
        <v/>
      </c>
      <c r="S132" s="5" t="str">
        <f t="shared" ca="1" si="52"/>
        <v/>
      </c>
      <c r="T132" s="5" t="str">
        <f t="shared" ca="1" si="52"/>
        <v/>
      </c>
      <c r="U132" s="5" t="str">
        <f t="shared" ca="1" si="52"/>
        <v/>
      </c>
      <c r="V132" s="5" t="str">
        <f t="shared" ca="1" si="52"/>
        <v/>
      </c>
      <c r="W132" s="5" t="str">
        <f t="shared" ca="1" si="52"/>
        <v/>
      </c>
      <c r="X132" s="173">
        <f ca="1">+SUM(N132:W132)/AJ132</f>
        <v>0</v>
      </c>
      <c r="Y132" s="174">
        <f ca="1">+MAX(N132:W132)</f>
        <v>0</v>
      </c>
      <c r="Z132" s="3">
        <f t="shared" ref="Z132:AI135" ca="1" si="53">+IF(N132&lt;&gt;"",1,0)</f>
        <v>1</v>
      </c>
      <c r="AA132" s="3">
        <f t="shared" ca="1" si="53"/>
        <v>1</v>
      </c>
      <c r="AB132" s="3">
        <f t="shared" ca="1" si="53"/>
        <v>1</v>
      </c>
      <c r="AC132" s="3">
        <f t="shared" ca="1" si="53"/>
        <v>0</v>
      </c>
      <c r="AD132" s="3">
        <f t="shared" ca="1" si="53"/>
        <v>0</v>
      </c>
      <c r="AE132" s="3">
        <f t="shared" ca="1" si="53"/>
        <v>0</v>
      </c>
      <c r="AF132" s="3">
        <f t="shared" ca="1" si="53"/>
        <v>0</v>
      </c>
      <c r="AG132" s="3">
        <f t="shared" ca="1" si="53"/>
        <v>0</v>
      </c>
      <c r="AH132" s="3">
        <f t="shared" ca="1" si="53"/>
        <v>0</v>
      </c>
      <c r="AI132" s="3">
        <f t="shared" ca="1" si="53"/>
        <v>0</v>
      </c>
      <c r="AJ132" s="3">
        <f ca="1">+SUM(Z132:AI132)</f>
        <v>3</v>
      </c>
      <c r="AK132" s="166"/>
      <c r="AL132" s="166" t="s">
        <v>477</v>
      </c>
      <c r="AM132" s="166" t="s">
        <v>244</v>
      </c>
      <c r="AN132" s="166" t="str">
        <f t="shared" ref="AN132:AN135" ca="1" si="54">IF(Y132&lt;3,"geen risico",IF(N132="","",IF(N132&gt;2,"R"&amp;D132&amp;"V"&amp;N132&amp;" ",""))&amp;IF(O132="","",IF(O132&gt;2,"R"&amp;E132&amp;"V"&amp;O132&amp;" ",""))&amp;IF(P132="","",IF(P132&gt;2,"R"&amp;F132&amp;"V"&amp;P132&amp;" ",""))&amp;IF(Q132="","",IF(Q132&gt;2,"R"&amp;G132&amp;"V"&amp;Q132&amp;" ",""))&amp;IF(R132="","",IF(R132&gt;2,"R"&amp;H132&amp;"V"&amp;R132&amp;" ",""))&amp;IF(S132="","",IF(S132&gt;2,"R"&amp;I132&amp;"V"&amp;S132&amp;" ",""))&amp;IF(T132="","",IF(T132&gt;2,"R"&amp;J132&amp;"V"&amp;T132&amp;" ",""))&amp;IF(U132="","",IF(U132&gt;2,"R"&amp;K132&amp;"V"&amp;U132&amp;" ",""))&amp;IF(V132="","",IF(V132&gt;2,"R"&amp;L132&amp;"V"&amp;V132&amp;" ",""))&amp;IF(W132="","",IF(W132&gt;2,"R"&amp;M132&amp;"V"&amp;W132,"")))</f>
        <v>geen risico</v>
      </c>
    </row>
    <row r="133" spans="2:40">
      <c r="B133" s="4" t="s">
        <v>247</v>
      </c>
      <c r="C133" s="172" t="str">
        <f>+IF($AO$2="UK",AM133,AL133)</f>
        <v>Controle op naleving van technische normen</v>
      </c>
      <c r="D133" s="4">
        <v>5</v>
      </c>
      <c r="E133" s="4">
        <v>12</v>
      </c>
      <c r="F133" s="4"/>
      <c r="G133" s="4"/>
      <c r="H133" s="4"/>
      <c r="I133" s="4"/>
      <c r="J133" s="4"/>
      <c r="K133" s="4"/>
      <c r="L133" s="4"/>
      <c r="M133" s="4"/>
      <c r="N133" s="5">
        <f t="shared" ca="1" si="52"/>
        <v>0</v>
      </c>
      <c r="O133" s="5">
        <f t="shared" ca="1" si="52"/>
        <v>0</v>
      </c>
      <c r="P133" s="5" t="str">
        <f t="shared" ca="1" si="52"/>
        <v/>
      </c>
      <c r="Q133" s="5" t="str">
        <f t="shared" ca="1" si="52"/>
        <v/>
      </c>
      <c r="R133" s="5" t="str">
        <f t="shared" ca="1" si="52"/>
        <v/>
      </c>
      <c r="S133" s="5" t="str">
        <f t="shared" ca="1" si="52"/>
        <v/>
      </c>
      <c r="T133" s="5" t="str">
        <f t="shared" ca="1" si="52"/>
        <v/>
      </c>
      <c r="U133" s="5" t="str">
        <f t="shared" ca="1" si="52"/>
        <v/>
      </c>
      <c r="V133" s="5" t="str">
        <f t="shared" ca="1" si="52"/>
        <v/>
      </c>
      <c r="W133" s="5" t="str">
        <f t="shared" ca="1" si="52"/>
        <v/>
      </c>
      <c r="X133" s="173">
        <f ca="1">+SUM(N133:W133)/AJ133</f>
        <v>0</v>
      </c>
      <c r="Y133" s="174">
        <f ca="1">+MAX(N133:W133)</f>
        <v>0</v>
      </c>
      <c r="Z133" s="3">
        <f t="shared" ca="1" si="53"/>
        <v>1</v>
      </c>
      <c r="AA133" s="3">
        <f t="shared" ca="1" si="53"/>
        <v>1</v>
      </c>
      <c r="AB133" s="3">
        <f t="shared" ca="1" si="53"/>
        <v>0</v>
      </c>
      <c r="AC133" s="3">
        <f t="shared" ca="1" si="53"/>
        <v>0</v>
      </c>
      <c r="AD133" s="3">
        <f t="shared" ca="1" si="53"/>
        <v>0</v>
      </c>
      <c r="AE133" s="3">
        <f t="shared" ca="1" si="53"/>
        <v>0</v>
      </c>
      <c r="AF133" s="3">
        <f t="shared" ca="1" si="53"/>
        <v>0</v>
      </c>
      <c r="AG133" s="3">
        <f t="shared" ca="1" si="53"/>
        <v>0</v>
      </c>
      <c r="AH133" s="3">
        <f t="shared" ca="1" si="53"/>
        <v>0</v>
      </c>
      <c r="AI133" s="3">
        <f t="shared" ca="1" si="53"/>
        <v>0</v>
      </c>
      <c r="AJ133" s="3">
        <f ca="1">+SUM(Z133:AI133)</f>
        <v>2</v>
      </c>
      <c r="AK133" s="166"/>
      <c r="AL133" s="166" t="s">
        <v>478</v>
      </c>
      <c r="AM133" s="166" t="s">
        <v>248</v>
      </c>
      <c r="AN133" s="166" t="str">
        <f t="shared" ca="1" si="54"/>
        <v>geen risico</v>
      </c>
    </row>
    <row r="134" spans="2:40">
      <c r="B134" s="4" t="s">
        <v>251</v>
      </c>
      <c r="C134" s="172" t="str">
        <f>+IF($AO$2="UK",AM134,AL134)</f>
        <v>Beveiligingsmaatregelen bij informatiesysteemaudits</v>
      </c>
      <c r="D134" s="4">
        <v>13</v>
      </c>
      <c r="E134" s="4">
        <v>73</v>
      </c>
      <c r="F134" s="4"/>
      <c r="G134" s="4"/>
      <c r="H134" s="4"/>
      <c r="I134" s="4"/>
      <c r="J134" s="4"/>
      <c r="K134" s="4"/>
      <c r="L134" s="4"/>
      <c r="M134" s="4"/>
      <c r="N134" s="5">
        <f t="shared" ca="1" si="52"/>
        <v>0</v>
      </c>
      <c r="O134" s="5">
        <f t="shared" ca="1" si="52"/>
        <v>0</v>
      </c>
      <c r="P134" s="5" t="str">
        <f t="shared" ca="1" si="52"/>
        <v/>
      </c>
      <c r="Q134" s="5" t="str">
        <f t="shared" ca="1" si="52"/>
        <v/>
      </c>
      <c r="R134" s="5" t="str">
        <f t="shared" ca="1" si="52"/>
        <v/>
      </c>
      <c r="S134" s="5" t="str">
        <f t="shared" ca="1" si="52"/>
        <v/>
      </c>
      <c r="T134" s="5" t="str">
        <f t="shared" ca="1" si="52"/>
        <v/>
      </c>
      <c r="U134" s="5" t="str">
        <f t="shared" ca="1" si="52"/>
        <v/>
      </c>
      <c r="V134" s="5" t="str">
        <f t="shared" ca="1" si="52"/>
        <v/>
      </c>
      <c r="W134" s="5" t="str">
        <f t="shared" ca="1" si="52"/>
        <v/>
      </c>
      <c r="X134" s="173">
        <f ca="1">+SUM(N134:W134)/AJ134</f>
        <v>0</v>
      </c>
      <c r="Y134" s="174">
        <f ca="1">+MAX(N134:W134)</f>
        <v>0</v>
      </c>
      <c r="Z134" s="3">
        <f t="shared" ca="1" si="53"/>
        <v>1</v>
      </c>
      <c r="AA134" s="3">
        <f t="shared" ca="1" si="53"/>
        <v>1</v>
      </c>
      <c r="AB134" s="3">
        <f t="shared" ca="1" si="53"/>
        <v>0</v>
      </c>
      <c r="AC134" s="3">
        <f t="shared" ca="1" si="53"/>
        <v>0</v>
      </c>
      <c r="AD134" s="3">
        <f t="shared" ca="1" si="53"/>
        <v>0</v>
      </c>
      <c r="AE134" s="3">
        <f t="shared" ca="1" si="53"/>
        <v>0</v>
      </c>
      <c r="AF134" s="3">
        <f t="shared" ca="1" si="53"/>
        <v>0</v>
      </c>
      <c r="AG134" s="3">
        <f t="shared" ca="1" si="53"/>
        <v>0</v>
      </c>
      <c r="AH134" s="3">
        <f t="shared" ca="1" si="53"/>
        <v>0</v>
      </c>
      <c r="AI134" s="3">
        <f t="shared" ca="1" si="53"/>
        <v>0</v>
      </c>
      <c r="AJ134" s="3">
        <f ca="1">+SUM(Z134:AI134)</f>
        <v>2</v>
      </c>
      <c r="AK134" s="166"/>
      <c r="AL134" s="166" t="s">
        <v>479</v>
      </c>
      <c r="AM134" s="166" t="s">
        <v>252</v>
      </c>
      <c r="AN134" s="166" t="str">
        <f t="shared" ca="1" si="54"/>
        <v>geen risico</v>
      </c>
    </row>
    <row r="135" spans="2:40">
      <c r="B135" s="4" t="s">
        <v>253</v>
      </c>
      <c r="C135" s="172" t="str">
        <f>+IF($AO$2="UK",AM135,AL135)</f>
        <v>Beveiliging van hulpmiddelen voor informatiesysteemaudits</v>
      </c>
      <c r="D135" s="4">
        <v>13</v>
      </c>
      <c r="E135" s="4">
        <v>20</v>
      </c>
      <c r="F135" s="4"/>
      <c r="G135" s="4"/>
      <c r="H135" s="4"/>
      <c r="I135" s="4"/>
      <c r="J135" s="4"/>
      <c r="K135" s="4"/>
      <c r="L135" s="4"/>
      <c r="M135" s="4"/>
      <c r="N135" s="5">
        <f t="shared" ca="1" si="52"/>
        <v>0</v>
      </c>
      <c r="O135" s="5">
        <f t="shared" ca="1" si="52"/>
        <v>0</v>
      </c>
      <c r="P135" s="5" t="str">
        <f t="shared" ca="1" si="52"/>
        <v/>
      </c>
      <c r="Q135" s="5" t="str">
        <f t="shared" ca="1" si="52"/>
        <v/>
      </c>
      <c r="R135" s="5" t="str">
        <f t="shared" ca="1" si="52"/>
        <v/>
      </c>
      <c r="S135" s="5" t="str">
        <f t="shared" ca="1" si="52"/>
        <v/>
      </c>
      <c r="T135" s="5" t="str">
        <f t="shared" ca="1" si="52"/>
        <v/>
      </c>
      <c r="U135" s="5" t="str">
        <f t="shared" ca="1" si="52"/>
        <v/>
      </c>
      <c r="V135" s="5" t="str">
        <f t="shared" ca="1" si="52"/>
        <v/>
      </c>
      <c r="W135" s="5" t="str">
        <f t="shared" ca="1" si="52"/>
        <v/>
      </c>
      <c r="X135" s="173">
        <f ca="1">+SUM(N135:W135)/AJ135</f>
        <v>0</v>
      </c>
      <c r="Y135" s="174">
        <f ca="1">+MAX(N135:W135)</f>
        <v>0</v>
      </c>
      <c r="Z135" s="3">
        <f t="shared" ca="1" si="53"/>
        <v>1</v>
      </c>
      <c r="AA135" s="3">
        <f t="shared" ca="1" si="53"/>
        <v>1</v>
      </c>
      <c r="AB135" s="3">
        <f t="shared" ca="1" si="53"/>
        <v>0</v>
      </c>
      <c r="AC135" s="3">
        <f t="shared" ca="1" si="53"/>
        <v>0</v>
      </c>
      <c r="AD135" s="3">
        <f t="shared" ca="1" si="53"/>
        <v>0</v>
      </c>
      <c r="AE135" s="3">
        <f t="shared" ca="1" si="53"/>
        <v>0</v>
      </c>
      <c r="AF135" s="3">
        <f t="shared" ca="1" si="53"/>
        <v>0</v>
      </c>
      <c r="AG135" s="3">
        <f t="shared" ca="1" si="53"/>
        <v>0</v>
      </c>
      <c r="AH135" s="3">
        <f t="shared" ca="1" si="53"/>
        <v>0</v>
      </c>
      <c r="AI135" s="3">
        <f t="shared" ca="1" si="53"/>
        <v>0</v>
      </c>
      <c r="AJ135" s="3">
        <f ca="1">+SUM(Z135:AI135)</f>
        <v>2</v>
      </c>
      <c r="AK135" s="166"/>
      <c r="AL135" s="166" t="s">
        <v>480</v>
      </c>
      <c r="AM135" s="166" t="s">
        <v>254</v>
      </c>
      <c r="AN135" s="166" t="str">
        <f t="shared" ca="1" si="54"/>
        <v>geen risico</v>
      </c>
    </row>
    <row r="137" spans="2:40">
      <c r="B137" s="178"/>
    </row>
    <row r="139" spans="2:40" ht="11.25" customHeight="1">
      <c r="B139" s="184"/>
      <c r="C139" s="184"/>
    </row>
  </sheetData>
  <autoFilter ref="X2:Y135"/>
  <mergeCells count="1">
    <mergeCell ref="B139:C139"/>
  </mergeCells>
  <phoneticPr fontId="6" type="noConversion"/>
  <conditionalFormatting sqref="D3">
    <cfRule type="expression" dxfId="25" priority="19" stopIfTrue="1">
      <formula>OR(N3=6,N3=9)</formula>
    </cfRule>
    <cfRule type="expression" dxfId="24" priority="20" stopIfTrue="1">
      <formula>OR(N3=3,N3=4)</formula>
    </cfRule>
    <cfRule type="expression" dxfId="23" priority="21" stopIfTrue="1">
      <formula>OR(N3=1,N3=2)</formula>
    </cfRule>
  </conditionalFormatting>
  <conditionalFormatting sqref="E3:M3">
    <cfRule type="expression" dxfId="22" priority="16" stopIfTrue="1">
      <formula>OR(O3=6,O3=9)</formula>
    </cfRule>
    <cfRule type="expression" dxfId="21" priority="17" stopIfTrue="1">
      <formula>OR(O3=3,O3=4)</formula>
    </cfRule>
    <cfRule type="expression" dxfId="20" priority="18" stopIfTrue="1">
      <formula>OR(O3=1,O3=2)</formula>
    </cfRule>
  </conditionalFormatting>
  <conditionalFormatting sqref="D4:D135">
    <cfRule type="expression" dxfId="19" priority="13" stopIfTrue="1">
      <formula>OR(N4=6,N4=9)</formula>
    </cfRule>
    <cfRule type="expression" dxfId="18" priority="14" stopIfTrue="1">
      <formula>OR(N4=3,N4=4)</formula>
    </cfRule>
    <cfRule type="expression" dxfId="17" priority="15" stopIfTrue="1">
      <formula>OR(N4=1,N4=2)</formula>
    </cfRule>
  </conditionalFormatting>
  <conditionalFormatting sqref="E4:M135">
    <cfRule type="expression" dxfId="16" priority="10" stopIfTrue="1">
      <formula>OR(O4=6,O4=9)</formula>
    </cfRule>
    <cfRule type="expression" dxfId="15" priority="11" stopIfTrue="1">
      <formula>OR(O4=3,O4=4)</formula>
    </cfRule>
    <cfRule type="expression" dxfId="14" priority="12" stopIfTrue="1">
      <formula>OR(O4=1,O4=2)</formula>
    </cfRule>
  </conditionalFormatting>
  <conditionalFormatting sqref="B3">
    <cfRule type="expression" dxfId="13" priority="7" stopIfTrue="1">
      <formula>OR(Y3=6,Y3=9)</formula>
    </cfRule>
    <cfRule type="expression" dxfId="12" priority="8" stopIfTrue="1">
      <formula>OR(Y3=3,Y3=4)</formula>
    </cfRule>
    <cfRule type="expression" dxfId="11" priority="9" stopIfTrue="1">
      <formula>OR(Y3=1,Y3=2)</formula>
    </cfRule>
  </conditionalFormatting>
  <conditionalFormatting sqref="B4">
    <cfRule type="expression" dxfId="10" priority="4" stopIfTrue="1">
      <formula>OR(Y4=6,Y4=9)</formula>
    </cfRule>
    <cfRule type="expression" dxfId="9" priority="5" stopIfTrue="1">
      <formula>OR(Y4=3,Y4=4)</formula>
    </cfRule>
    <cfRule type="expression" dxfId="8" priority="6" stopIfTrue="1">
      <formula>OR(Y4=1,Y4=2)</formula>
    </cfRule>
  </conditionalFormatting>
  <conditionalFormatting sqref="B5:B135">
    <cfRule type="expression" dxfId="7" priority="1" stopIfTrue="1">
      <formula>OR(Y5=6,Y5=9)</formula>
    </cfRule>
    <cfRule type="expression" dxfId="6" priority="2" stopIfTrue="1">
      <formula>OR(Y5=3,Y5=4)</formula>
    </cfRule>
    <cfRule type="expression" dxfId="5" priority="3" stopIfTrue="1">
      <formula>OR(Y5=1,Y5=2)</formula>
    </cfRule>
  </conditionalFormatting>
  <dataValidations count="1">
    <dataValidation type="list" allowBlank="1" showInputMessage="1" showErrorMessage="1" sqref="AO2">
      <formula1>$AN$1:$AO$1</formula1>
    </dataValidation>
  </dataValidations>
  <pageMargins left="0.74803149606299213" right="0.74803149606299213" top="0.98425196850393704" bottom="0.98425196850393704" header="0.51181102362204722" footer="0.51181102362204722"/>
  <pageSetup paperSize="9" scale="80" orientation="landscape" r:id="rId1"/>
  <headerFooter alignWithMargins="0"/>
</worksheet>
</file>

<file path=xl/worksheets/sheet5.xml><?xml version="1.0" encoding="utf-8"?>
<worksheet xmlns="http://schemas.openxmlformats.org/spreadsheetml/2006/main" xmlns:r="http://schemas.openxmlformats.org/officeDocument/2006/relationships">
  <dimension ref="A1:F89"/>
  <sheetViews>
    <sheetView workbookViewId="0">
      <pane ySplit="1" topLeftCell="A2" activePane="bottomLeft" state="frozen"/>
      <selection pane="bottomLeft"/>
    </sheetView>
  </sheetViews>
  <sheetFormatPr defaultRowHeight="12"/>
  <cols>
    <col min="1" max="1" width="30.28515625" style="59" customWidth="1"/>
    <col min="2" max="2" width="11.140625" style="59" customWidth="1"/>
    <col min="3" max="3" width="65" style="59" customWidth="1"/>
    <col min="4" max="4" width="14.42578125" style="64" bestFit="1" customWidth="1"/>
    <col min="5" max="5" width="12.7109375" style="64" customWidth="1"/>
    <col min="6" max="6" width="14.5703125" style="64" bestFit="1" customWidth="1"/>
    <col min="7" max="16384" width="9.140625" style="59"/>
  </cols>
  <sheetData>
    <row r="1" spans="1:6">
      <c r="A1" s="59" t="s">
        <v>656</v>
      </c>
      <c r="B1" s="59" t="s">
        <v>657</v>
      </c>
      <c r="C1" s="60" t="s">
        <v>658</v>
      </c>
      <c r="D1" s="62" t="s">
        <v>661</v>
      </c>
      <c r="E1" s="62" t="s">
        <v>660</v>
      </c>
      <c r="F1" s="62" t="s">
        <v>659</v>
      </c>
    </row>
    <row r="2" spans="1:6">
      <c r="A2" s="61" t="s">
        <v>638</v>
      </c>
      <c r="B2" s="61">
        <v>1</v>
      </c>
      <c r="C2" s="61" t="s">
        <v>484</v>
      </c>
      <c r="D2" s="63" t="s">
        <v>663</v>
      </c>
      <c r="E2" s="63" t="s">
        <v>662</v>
      </c>
      <c r="F2" s="63" t="s">
        <v>663</v>
      </c>
    </row>
    <row r="3" spans="1:6">
      <c r="A3" s="61" t="s">
        <v>638</v>
      </c>
      <c r="B3" s="61">
        <v>2</v>
      </c>
      <c r="C3" s="61" t="s">
        <v>485</v>
      </c>
      <c r="D3" s="63" t="s">
        <v>663</v>
      </c>
      <c r="E3" s="63" t="s">
        <v>662</v>
      </c>
      <c r="F3" s="63" t="s">
        <v>663</v>
      </c>
    </row>
    <row r="4" spans="1:6">
      <c r="A4" s="61" t="s">
        <v>638</v>
      </c>
      <c r="B4" s="61">
        <v>3</v>
      </c>
      <c r="C4" s="61" t="s">
        <v>486</v>
      </c>
      <c r="D4" s="63" t="s">
        <v>568</v>
      </c>
      <c r="E4" s="63" t="s">
        <v>662</v>
      </c>
      <c r="F4" s="63" t="s">
        <v>663</v>
      </c>
    </row>
    <row r="5" spans="1:6">
      <c r="A5" s="61" t="s">
        <v>638</v>
      </c>
      <c r="B5" s="61">
        <v>4</v>
      </c>
      <c r="C5" s="61" t="s">
        <v>487</v>
      </c>
      <c r="D5" s="63"/>
      <c r="E5" s="63" t="s">
        <v>662</v>
      </c>
      <c r="F5" s="63" t="s">
        <v>663</v>
      </c>
    </row>
    <row r="6" spans="1:6">
      <c r="A6" s="61" t="s">
        <v>638</v>
      </c>
      <c r="B6" s="61">
        <v>5</v>
      </c>
      <c r="C6" s="61" t="s">
        <v>488</v>
      </c>
      <c r="D6" s="63" t="s">
        <v>663</v>
      </c>
      <c r="E6" s="63" t="s">
        <v>662</v>
      </c>
      <c r="F6" s="63" t="s">
        <v>663</v>
      </c>
    </row>
    <row r="7" spans="1:6">
      <c r="A7" s="61" t="s">
        <v>638</v>
      </c>
      <c r="B7" s="61">
        <v>6</v>
      </c>
      <c r="C7" s="61" t="s">
        <v>489</v>
      </c>
      <c r="D7" s="63" t="s">
        <v>662</v>
      </c>
      <c r="E7" s="63" t="s">
        <v>662</v>
      </c>
      <c r="F7" s="63" t="s">
        <v>662</v>
      </c>
    </row>
    <row r="8" spans="1:6">
      <c r="A8" s="61" t="s">
        <v>638</v>
      </c>
      <c r="B8" s="61">
        <v>7</v>
      </c>
      <c r="C8" s="61" t="s">
        <v>490</v>
      </c>
      <c r="D8" s="63" t="s">
        <v>663</v>
      </c>
      <c r="E8" s="63" t="s">
        <v>662</v>
      </c>
      <c r="F8" s="63" t="s">
        <v>663</v>
      </c>
    </row>
    <row r="9" spans="1:6">
      <c r="A9" s="61" t="s">
        <v>638</v>
      </c>
      <c r="B9" s="61">
        <v>8</v>
      </c>
      <c r="C9" s="61" t="s">
        <v>491</v>
      </c>
      <c r="D9" s="63" t="s">
        <v>663</v>
      </c>
      <c r="E9" s="63" t="s">
        <v>662</v>
      </c>
      <c r="F9" s="63" t="s">
        <v>663</v>
      </c>
    </row>
    <row r="10" spans="1:6">
      <c r="A10" s="61" t="s">
        <v>638</v>
      </c>
      <c r="B10" s="61">
        <v>9</v>
      </c>
      <c r="C10" s="61" t="s">
        <v>492</v>
      </c>
      <c r="D10" s="63" t="s">
        <v>663</v>
      </c>
      <c r="E10" s="63" t="s">
        <v>662</v>
      </c>
      <c r="F10" s="63"/>
    </row>
    <row r="11" spans="1:6">
      <c r="A11" s="61" t="s">
        <v>638</v>
      </c>
      <c r="B11" s="61">
        <v>10</v>
      </c>
      <c r="C11" s="61" t="s">
        <v>493</v>
      </c>
      <c r="D11" s="63" t="s">
        <v>663</v>
      </c>
      <c r="E11" s="63" t="s">
        <v>662</v>
      </c>
      <c r="F11" s="63" t="s">
        <v>663</v>
      </c>
    </row>
    <row r="12" spans="1:6">
      <c r="A12" s="61" t="s">
        <v>638</v>
      </c>
      <c r="B12" s="61">
        <v>11</v>
      </c>
      <c r="C12" s="61" t="s">
        <v>494</v>
      </c>
      <c r="D12" s="63"/>
      <c r="E12" s="63" t="s">
        <v>662</v>
      </c>
      <c r="F12" s="63"/>
    </row>
    <row r="13" spans="1:6">
      <c r="A13" s="61"/>
      <c r="B13" s="61"/>
      <c r="C13" s="65"/>
      <c r="D13" s="66"/>
      <c r="E13" s="66"/>
      <c r="F13" s="66"/>
    </row>
    <row r="14" spans="1:6">
      <c r="A14" s="61" t="s">
        <v>664</v>
      </c>
      <c r="B14" s="61">
        <v>12</v>
      </c>
      <c r="C14" s="61" t="s">
        <v>495</v>
      </c>
      <c r="D14" s="63" t="s">
        <v>663</v>
      </c>
      <c r="E14" s="63" t="s">
        <v>662</v>
      </c>
      <c r="F14" s="63" t="s">
        <v>663</v>
      </c>
    </row>
    <row r="15" spans="1:6">
      <c r="A15" s="61" t="s">
        <v>664</v>
      </c>
      <c r="B15" s="61">
        <v>13</v>
      </c>
      <c r="C15" s="61" t="s">
        <v>496</v>
      </c>
      <c r="D15" s="63" t="s">
        <v>663</v>
      </c>
      <c r="E15" s="63" t="s">
        <v>662</v>
      </c>
      <c r="F15" s="63" t="s">
        <v>568</v>
      </c>
    </row>
    <row r="16" spans="1:6">
      <c r="A16" s="61" t="s">
        <v>664</v>
      </c>
      <c r="B16" s="61">
        <v>14</v>
      </c>
      <c r="C16" s="61" t="s">
        <v>497</v>
      </c>
      <c r="D16" s="63"/>
      <c r="E16" s="63" t="s">
        <v>662</v>
      </c>
      <c r="F16" s="63" t="s">
        <v>663</v>
      </c>
    </row>
    <row r="17" spans="1:6">
      <c r="A17" s="61"/>
      <c r="B17" s="61"/>
      <c r="C17" s="65"/>
      <c r="D17" s="66"/>
      <c r="E17" s="66"/>
      <c r="F17" s="66"/>
    </row>
    <row r="18" spans="1:6">
      <c r="A18" s="61" t="s">
        <v>665</v>
      </c>
      <c r="B18" s="61">
        <v>15</v>
      </c>
      <c r="C18" s="61" t="s">
        <v>498</v>
      </c>
      <c r="D18" s="63" t="s">
        <v>662</v>
      </c>
      <c r="E18" s="63" t="s">
        <v>663</v>
      </c>
      <c r="F18" s="63" t="s">
        <v>568</v>
      </c>
    </row>
    <row r="19" spans="1:6">
      <c r="A19" s="61" t="s">
        <v>665</v>
      </c>
      <c r="B19" s="61">
        <v>16</v>
      </c>
      <c r="C19" s="61" t="s">
        <v>499</v>
      </c>
      <c r="D19" s="63" t="s">
        <v>663</v>
      </c>
      <c r="E19" s="63" t="s">
        <v>662</v>
      </c>
      <c r="F19" s="63" t="s">
        <v>568</v>
      </c>
    </row>
    <row r="20" spans="1:6">
      <c r="A20" s="61" t="s">
        <v>665</v>
      </c>
      <c r="B20" s="61">
        <v>17</v>
      </c>
      <c r="C20" s="61" t="s">
        <v>500</v>
      </c>
      <c r="D20" s="63" t="s">
        <v>663</v>
      </c>
      <c r="E20" s="63" t="s">
        <v>662</v>
      </c>
      <c r="F20" s="63" t="s">
        <v>568</v>
      </c>
    </row>
    <row r="21" spans="1:6">
      <c r="A21" s="61"/>
      <c r="B21" s="61"/>
      <c r="C21" s="65"/>
      <c r="D21" s="66"/>
      <c r="E21" s="66"/>
      <c r="F21" s="66"/>
    </row>
    <row r="22" spans="1:6">
      <c r="A22" s="61" t="s">
        <v>641</v>
      </c>
      <c r="B22" s="61">
        <v>18</v>
      </c>
      <c r="C22" s="61" t="s">
        <v>501</v>
      </c>
      <c r="D22" s="63" t="s">
        <v>663</v>
      </c>
      <c r="E22" s="63" t="s">
        <v>662</v>
      </c>
      <c r="F22" s="63" t="s">
        <v>568</v>
      </c>
    </row>
    <row r="23" spans="1:6">
      <c r="A23" s="61" t="s">
        <v>641</v>
      </c>
      <c r="B23" s="61">
        <v>19</v>
      </c>
      <c r="C23" s="61" t="s">
        <v>502</v>
      </c>
      <c r="D23" s="63" t="s">
        <v>663</v>
      </c>
      <c r="E23" s="63" t="s">
        <v>662</v>
      </c>
      <c r="F23" s="63"/>
    </row>
    <row r="24" spans="1:6">
      <c r="A24" s="61" t="s">
        <v>641</v>
      </c>
      <c r="B24" s="61">
        <v>20</v>
      </c>
      <c r="C24" s="61" t="s">
        <v>503</v>
      </c>
      <c r="D24" s="63" t="s">
        <v>663</v>
      </c>
      <c r="E24" s="63" t="s">
        <v>663</v>
      </c>
      <c r="F24" s="63" t="s">
        <v>662</v>
      </c>
    </row>
    <row r="25" spans="1:6">
      <c r="A25" s="61" t="s">
        <v>641</v>
      </c>
      <c r="B25" s="61">
        <v>21</v>
      </c>
      <c r="C25" s="61" t="s">
        <v>504</v>
      </c>
      <c r="D25" s="63" t="s">
        <v>663</v>
      </c>
      <c r="E25" s="63" t="s">
        <v>663</v>
      </c>
      <c r="F25" s="63" t="s">
        <v>662</v>
      </c>
    </row>
    <row r="26" spans="1:6">
      <c r="A26" s="61" t="s">
        <v>641</v>
      </c>
      <c r="B26" s="61">
        <v>22</v>
      </c>
      <c r="C26" s="61" t="s">
        <v>505</v>
      </c>
      <c r="D26" s="63" t="s">
        <v>663</v>
      </c>
      <c r="E26" s="63" t="s">
        <v>662</v>
      </c>
      <c r="F26" s="63" t="s">
        <v>568</v>
      </c>
    </row>
    <row r="27" spans="1:6">
      <c r="A27" s="61"/>
      <c r="B27" s="61"/>
      <c r="C27" s="65"/>
      <c r="D27" s="66"/>
      <c r="E27" s="66"/>
      <c r="F27" s="66"/>
    </row>
    <row r="28" spans="1:6">
      <c r="A28" s="61" t="s">
        <v>645</v>
      </c>
      <c r="B28" s="61">
        <v>23</v>
      </c>
      <c r="C28" s="61" t="s">
        <v>506</v>
      </c>
      <c r="D28" s="63" t="s">
        <v>663</v>
      </c>
      <c r="E28" s="63" t="s">
        <v>662</v>
      </c>
      <c r="F28" s="63"/>
    </row>
    <row r="29" spans="1:6">
      <c r="A29" s="61" t="s">
        <v>645</v>
      </c>
      <c r="B29" s="61">
        <v>24</v>
      </c>
      <c r="C29" s="61" t="s">
        <v>507</v>
      </c>
      <c r="D29" s="63" t="s">
        <v>663</v>
      </c>
      <c r="E29" s="63" t="s">
        <v>662</v>
      </c>
      <c r="F29" s="63"/>
    </row>
    <row r="30" spans="1:6">
      <c r="A30" s="61" t="s">
        <v>645</v>
      </c>
      <c r="B30" s="61">
        <v>25</v>
      </c>
      <c r="C30" s="61" t="s">
        <v>508</v>
      </c>
      <c r="D30" s="63"/>
      <c r="E30" s="63" t="s">
        <v>662</v>
      </c>
      <c r="F30" s="63" t="s">
        <v>568</v>
      </c>
    </row>
    <row r="31" spans="1:6">
      <c r="A31" s="61"/>
      <c r="B31" s="61"/>
      <c r="C31" s="65"/>
      <c r="D31" s="66"/>
      <c r="E31" s="66"/>
      <c r="F31" s="66"/>
    </row>
    <row r="32" spans="1:6">
      <c r="A32" s="61" t="s">
        <v>645</v>
      </c>
      <c r="B32" s="61">
        <v>26</v>
      </c>
      <c r="C32" s="61" t="s">
        <v>509</v>
      </c>
      <c r="D32" s="63" t="s">
        <v>663</v>
      </c>
      <c r="E32" s="63" t="s">
        <v>663</v>
      </c>
      <c r="F32" s="63" t="s">
        <v>662</v>
      </c>
    </row>
    <row r="33" spans="1:6">
      <c r="A33" s="61" t="s">
        <v>645</v>
      </c>
      <c r="B33" s="61">
        <v>27</v>
      </c>
      <c r="C33" s="61" t="s">
        <v>510</v>
      </c>
      <c r="D33" s="63"/>
      <c r="E33" s="63" t="s">
        <v>663</v>
      </c>
      <c r="F33" s="63" t="s">
        <v>662</v>
      </c>
    </row>
    <row r="34" spans="1:6">
      <c r="A34" s="61" t="s">
        <v>645</v>
      </c>
      <c r="B34" s="61">
        <v>28</v>
      </c>
      <c r="C34" s="61" t="s">
        <v>511</v>
      </c>
      <c r="D34" s="63" t="s">
        <v>663</v>
      </c>
      <c r="E34" s="63" t="s">
        <v>662</v>
      </c>
      <c r="F34" s="63" t="s">
        <v>568</v>
      </c>
    </row>
    <row r="35" spans="1:6">
      <c r="A35" s="61" t="s">
        <v>645</v>
      </c>
      <c r="B35" s="61">
        <v>29</v>
      </c>
      <c r="C35" s="61" t="s">
        <v>512</v>
      </c>
      <c r="D35" s="63" t="s">
        <v>663</v>
      </c>
      <c r="E35" s="63" t="s">
        <v>662</v>
      </c>
      <c r="F35" s="63" t="s">
        <v>663</v>
      </c>
    </row>
    <row r="36" spans="1:6">
      <c r="A36" s="61" t="s">
        <v>645</v>
      </c>
      <c r="B36" s="61">
        <v>30</v>
      </c>
      <c r="C36" s="61" t="s">
        <v>513</v>
      </c>
      <c r="D36" s="63"/>
      <c r="E36" s="63" t="s">
        <v>662</v>
      </c>
      <c r="F36" s="63" t="s">
        <v>663</v>
      </c>
    </row>
    <row r="37" spans="1:6">
      <c r="A37" s="61" t="s">
        <v>645</v>
      </c>
      <c r="B37" s="61">
        <v>31</v>
      </c>
      <c r="C37" s="61" t="s">
        <v>514</v>
      </c>
      <c r="D37" s="63" t="s">
        <v>663</v>
      </c>
      <c r="E37" s="63" t="s">
        <v>663</v>
      </c>
      <c r="F37" s="63" t="s">
        <v>662</v>
      </c>
    </row>
    <row r="38" spans="1:6">
      <c r="A38" s="61" t="s">
        <v>645</v>
      </c>
      <c r="B38" s="61">
        <v>32</v>
      </c>
      <c r="C38" s="61" t="s">
        <v>515</v>
      </c>
      <c r="D38" s="63" t="s">
        <v>663</v>
      </c>
      <c r="E38" s="63" t="s">
        <v>663</v>
      </c>
      <c r="F38" s="63" t="s">
        <v>662</v>
      </c>
    </row>
    <row r="39" spans="1:6">
      <c r="A39" s="61" t="s">
        <v>645</v>
      </c>
      <c r="B39" s="61">
        <v>33</v>
      </c>
      <c r="C39" s="61" t="s">
        <v>516</v>
      </c>
      <c r="D39" s="63" t="s">
        <v>663</v>
      </c>
      <c r="E39" s="63" t="s">
        <v>663</v>
      </c>
      <c r="F39" s="63" t="s">
        <v>671</v>
      </c>
    </row>
    <row r="40" spans="1:6">
      <c r="A40" s="61" t="s">
        <v>645</v>
      </c>
      <c r="B40" s="61">
        <v>34</v>
      </c>
      <c r="C40" s="61" t="s">
        <v>517</v>
      </c>
      <c r="D40" s="63" t="s">
        <v>663</v>
      </c>
      <c r="E40" s="63" t="s">
        <v>663</v>
      </c>
      <c r="F40" s="63" t="s">
        <v>662</v>
      </c>
    </row>
    <row r="41" spans="1:6">
      <c r="A41" s="61" t="s">
        <v>645</v>
      </c>
      <c r="B41" s="61">
        <v>35</v>
      </c>
      <c r="C41" s="61" t="s">
        <v>518</v>
      </c>
      <c r="D41" s="63"/>
      <c r="E41" s="63" t="s">
        <v>663</v>
      </c>
      <c r="F41" s="63" t="s">
        <v>662</v>
      </c>
    </row>
    <row r="42" spans="1:6">
      <c r="A42" s="61" t="s">
        <v>645</v>
      </c>
      <c r="B42" s="61">
        <v>36</v>
      </c>
      <c r="C42" s="61" t="s">
        <v>519</v>
      </c>
      <c r="D42" s="63" t="s">
        <v>663</v>
      </c>
      <c r="E42" s="63" t="s">
        <v>662</v>
      </c>
      <c r="F42" s="63" t="s">
        <v>568</v>
      </c>
    </row>
    <row r="43" spans="1:6">
      <c r="A43" s="61"/>
      <c r="B43" s="61"/>
      <c r="C43" s="65"/>
      <c r="D43" s="66"/>
      <c r="E43" s="66"/>
      <c r="F43" s="66"/>
    </row>
    <row r="44" spans="1:6">
      <c r="A44" s="61" t="s">
        <v>520</v>
      </c>
      <c r="B44" s="61">
        <v>37</v>
      </c>
      <c r="C44" s="61" t="s">
        <v>520</v>
      </c>
      <c r="D44" s="63" t="s">
        <v>663</v>
      </c>
      <c r="E44" s="63" t="s">
        <v>662</v>
      </c>
      <c r="F44" s="63" t="s">
        <v>568</v>
      </c>
    </row>
    <row r="45" spans="1:6">
      <c r="A45" s="61"/>
      <c r="B45" s="61"/>
      <c r="C45" s="65"/>
      <c r="D45" s="66"/>
      <c r="E45" s="66"/>
      <c r="F45" s="66"/>
    </row>
    <row r="46" spans="1:6">
      <c r="A46" s="61" t="s">
        <v>669</v>
      </c>
      <c r="B46" s="61">
        <v>38</v>
      </c>
      <c r="C46" s="61" t="s">
        <v>521</v>
      </c>
      <c r="D46" s="63"/>
      <c r="E46" s="63" t="s">
        <v>662</v>
      </c>
      <c r="F46" s="63"/>
    </row>
    <row r="47" spans="1:6">
      <c r="A47" s="61" t="s">
        <v>669</v>
      </c>
      <c r="B47" s="61">
        <v>39</v>
      </c>
      <c r="C47" s="61" t="s">
        <v>522</v>
      </c>
      <c r="D47" s="63"/>
      <c r="E47" s="63" t="s">
        <v>662</v>
      </c>
      <c r="F47" s="63"/>
    </row>
    <row r="48" spans="1:6">
      <c r="A48" s="61" t="s">
        <v>669</v>
      </c>
      <c r="B48" s="61">
        <v>40</v>
      </c>
      <c r="C48" s="61" t="s">
        <v>523</v>
      </c>
      <c r="D48" s="63"/>
      <c r="E48" s="63" t="s">
        <v>662</v>
      </c>
      <c r="F48" s="63"/>
    </row>
    <row r="49" spans="1:6">
      <c r="A49" s="61"/>
      <c r="B49" s="61"/>
      <c r="C49" s="65"/>
      <c r="D49" s="66"/>
      <c r="E49" s="66"/>
      <c r="F49" s="66"/>
    </row>
    <row r="50" spans="1:6">
      <c r="A50" s="61" t="s">
        <v>666</v>
      </c>
      <c r="B50" s="61">
        <v>41</v>
      </c>
      <c r="C50" s="61" t="s">
        <v>524</v>
      </c>
      <c r="D50" s="63"/>
      <c r="E50" s="63" t="s">
        <v>662</v>
      </c>
      <c r="F50" s="63" t="s">
        <v>663</v>
      </c>
    </row>
    <row r="51" spans="1:6">
      <c r="A51" s="61" t="s">
        <v>666</v>
      </c>
      <c r="B51" s="61">
        <v>42</v>
      </c>
      <c r="C51" s="61" t="s">
        <v>525</v>
      </c>
      <c r="D51" s="63" t="s">
        <v>663</v>
      </c>
      <c r="E51" s="63" t="s">
        <v>662</v>
      </c>
      <c r="F51" s="63" t="s">
        <v>663</v>
      </c>
    </row>
    <row r="52" spans="1:6">
      <c r="A52" s="61" t="s">
        <v>666</v>
      </c>
      <c r="B52" s="61">
        <v>43</v>
      </c>
      <c r="C52" s="61" t="s">
        <v>526</v>
      </c>
      <c r="D52" s="63" t="s">
        <v>663</v>
      </c>
      <c r="E52" s="63" t="s">
        <v>663</v>
      </c>
      <c r="F52" s="63" t="s">
        <v>662</v>
      </c>
    </row>
    <row r="53" spans="1:6">
      <c r="A53" s="61" t="s">
        <v>666</v>
      </c>
      <c r="B53" s="61">
        <v>44</v>
      </c>
      <c r="C53" s="61" t="s">
        <v>527</v>
      </c>
      <c r="D53" s="63"/>
      <c r="E53" s="63" t="s">
        <v>663</v>
      </c>
      <c r="F53" s="63" t="s">
        <v>662</v>
      </c>
    </row>
    <row r="54" spans="1:6">
      <c r="A54" s="61" t="s">
        <v>666</v>
      </c>
      <c r="B54" s="61">
        <v>45</v>
      </c>
      <c r="C54" s="61" t="s">
        <v>528</v>
      </c>
      <c r="D54" s="63"/>
      <c r="E54" s="63" t="s">
        <v>663</v>
      </c>
      <c r="F54" s="63" t="s">
        <v>662</v>
      </c>
    </row>
    <row r="55" spans="1:6">
      <c r="A55" s="61" t="s">
        <v>645</v>
      </c>
      <c r="B55" s="61">
        <v>46</v>
      </c>
      <c r="C55" s="61" t="s">
        <v>529</v>
      </c>
      <c r="D55" s="63"/>
      <c r="E55" s="63" t="s">
        <v>663</v>
      </c>
      <c r="F55" s="63" t="s">
        <v>662</v>
      </c>
    </row>
    <row r="56" spans="1:6">
      <c r="A56" s="61" t="s">
        <v>666</v>
      </c>
      <c r="B56" s="61">
        <v>47</v>
      </c>
      <c r="C56" s="61" t="s">
        <v>530</v>
      </c>
      <c r="D56" s="63"/>
      <c r="E56" s="63" t="s">
        <v>662</v>
      </c>
      <c r="F56" s="63"/>
    </row>
    <row r="57" spans="1:6">
      <c r="A57" s="61" t="s">
        <v>666</v>
      </c>
      <c r="B57" s="61">
        <v>48</v>
      </c>
      <c r="C57" s="61" t="s">
        <v>668</v>
      </c>
      <c r="D57" s="63" t="s">
        <v>662</v>
      </c>
      <c r="E57" s="63" t="s">
        <v>663</v>
      </c>
      <c r="F57" s="63" t="s">
        <v>568</v>
      </c>
    </row>
    <row r="58" spans="1:6">
      <c r="A58" s="61" t="s">
        <v>666</v>
      </c>
      <c r="B58" s="61">
        <v>49</v>
      </c>
      <c r="C58" s="61" t="s">
        <v>532</v>
      </c>
      <c r="D58" s="63" t="s">
        <v>662</v>
      </c>
      <c r="E58" s="63" t="s">
        <v>663</v>
      </c>
      <c r="F58" s="63"/>
    </row>
    <row r="59" spans="1:6">
      <c r="A59" s="61"/>
      <c r="B59" s="61"/>
      <c r="C59" s="65"/>
      <c r="D59" s="66"/>
      <c r="E59" s="66"/>
      <c r="F59" s="66"/>
    </row>
    <row r="60" spans="1:6">
      <c r="A60" s="61" t="s">
        <v>670</v>
      </c>
      <c r="B60" s="61">
        <v>50</v>
      </c>
      <c r="C60" s="61" t="s">
        <v>533</v>
      </c>
      <c r="D60" s="63"/>
      <c r="E60" s="63" t="s">
        <v>663</v>
      </c>
      <c r="F60" s="63" t="s">
        <v>662</v>
      </c>
    </row>
    <row r="61" spans="1:6">
      <c r="A61" s="61" t="s">
        <v>670</v>
      </c>
      <c r="B61" s="61">
        <v>51</v>
      </c>
      <c r="C61" s="61" t="s">
        <v>534</v>
      </c>
      <c r="D61" s="63"/>
      <c r="E61" s="63" t="s">
        <v>663</v>
      </c>
      <c r="F61" s="63" t="s">
        <v>662</v>
      </c>
    </row>
    <row r="62" spans="1:6">
      <c r="A62" s="61" t="s">
        <v>670</v>
      </c>
      <c r="B62" s="61">
        <v>52</v>
      </c>
      <c r="C62" s="61" t="s">
        <v>535</v>
      </c>
      <c r="D62" s="63"/>
      <c r="E62" s="63" t="s">
        <v>663</v>
      </c>
      <c r="F62" s="63" t="s">
        <v>662</v>
      </c>
    </row>
    <row r="63" spans="1:6">
      <c r="A63" s="61" t="s">
        <v>670</v>
      </c>
      <c r="B63" s="61">
        <v>53</v>
      </c>
      <c r="C63" s="61" t="s">
        <v>536</v>
      </c>
      <c r="D63" s="63"/>
      <c r="E63" s="63" t="s">
        <v>662</v>
      </c>
      <c r="F63" s="63" t="s">
        <v>663</v>
      </c>
    </row>
    <row r="64" spans="1:6">
      <c r="A64" s="61" t="s">
        <v>670</v>
      </c>
      <c r="B64" s="61">
        <v>54</v>
      </c>
      <c r="C64" s="61" t="s">
        <v>537</v>
      </c>
      <c r="D64" s="63"/>
      <c r="E64" s="63" t="s">
        <v>663</v>
      </c>
      <c r="F64" s="63" t="s">
        <v>662</v>
      </c>
    </row>
    <row r="65" spans="1:6">
      <c r="A65" s="61" t="s">
        <v>670</v>
      </c>
      <c r="B65" s="61">
        <v>55</v>
      </c>
      <c r="C65" s="61" t="s">
        <v>538</v>
      </c>
      <c r="D65" s="63"/>
      <c r="E65" s="63" t="s">
        <v>663</v>
      </c>
      <c r="F65" s="63" t="s">
        <v>662</v>
      </c>
    </row>
    <row r="66" spans="1:6" ht="12.75" customHeight="1">
      <c r="A66" s="61" t="s">
        <v>670</v>
      </c>
      <c r="B66" s="61">
        <v>56</v>
      </c>
      <c r="C66" s="61" t="s">
        <v>539</v>
      </c>
      <c r="D66" s="63"/>
      <c r="E66" s="63" t="s">
        <v>663</v>
      </c>
      <c r="F66" s="63" t="s">
        <v>662</v>
      </c>
    </row>
    <row r="67" spans="1:6" ht="12.75" customHeight="1">
      <c r="A67" s="61"/>
      <c r="B67" s="61"/>
      <c r="C67" s="65"/>
      <c r="D67" s="66"/>
      <c r="E67" s="66"/>
      <c r="F67" s="66"/>
    </row>
    <row r="68" spans="1:6">
      <c r="A68" s="61" t="s">
        <v>649</v>
      </c>
      <c r="B68" s="61">
        <v>57</v>
      </c>
      <c r="C68" s="61" t="s">
        <v>540</v>
      </c>
      <c r="D68" s="63" t="s">
        <v>663</v>
      </c>
      <c r="E68" s="63" t="s">
        <v>662</v>
      </c>
      <c r="F68" s="63" t="s">
        <v>663</v>
      </c>
    </row>
    <row r="69" spans="1:6">
      <c r="A69" s="61" t="s">
        <v>649</v>
      </c>
      <c r="B69" s="61">
        <v>58</v>
      </c>
      <c r="C69" s="61" t="s">
        <v>541</v>
      </c>
      <c r="D69" s="63" t="s">
        <v>663</v>
      </c>
      <c r="E69" s="63" t="s">
        <v>662</v>
      </c>
      <c r="F69" s="63" t="s">
        <v>663</v>
      </c>
    </row>
    <row r="70" spans="1:6">
      <c r="A70" s="61"/>
      <c r="B70" s="61"/>
      <c r="C70" s="65"/>
      <c r="D70" s="66"/>
      <c r="E70" s="66"/>
      <c r="F70" s="66"/>
    </row>
    <row r="71" spans="1:6">
      <c r="A71" s="61" t="s">
        <v>667</v>
      </c>
      <c r="B71" s="61">
        <v>59</v>
      </c>
      <c r="C71" s="61" t="s">
        <v>542</v>
      </c>
      <c r="D71" s="63" t="s">
        <v>662</v>
      </c>
      <c r="E71" s="63" t="s">
        <v>663</v>
      </c>
      <c r="F71" s="63"/>
    </row>
    <row r="72" spans="1:6">
      <c r="A72" s="61"/>
      <c r="B72" s="61"/>
      <c r="C72" s="65"/>
      <c r="D72" s="66"/>
      <c r="E72" s="66"/>
      <c r="F72" s="66"/>
    </row>
    <row r="73" spans="1:6">
      <c r="A73" s="61" t="s">
        <v>651</v>
      </c>
      <c r="B73" s="61">
        <v>60</v>
      </c>
      <c r="C73" s="61" t="s">
        <v>543</v>
      </c>
      <c r="D73" s="63" t="s">
        <v>663</v>
      </c>
      <c r="E73" s="63" t="s">
        <v>662</v>
      </c>
      <c r="F73" s="63" t="s">
        <v>663</v>
      </c>
    </row>
    <row r="74" spans="1:6">
      <c r="A74" s="61" t="s">
        <v>651</v>
      </c>
      <c r="B74" s="61">
        <v>61</v>
      </c>
      <c r="C74" s="61" t="s">
        <v>544</v>
      </c>
      <c r="D74" s="63" t="s">
        <v>662</v>
      </c>
      <c r="E74" s="63" t="s">
        <v>663</v>
      </c>
      <c r="F74" s="63" t="s">
        <v>663</v>
      </c>
    </row>
    <row r="75" spans="1:6">
      <c r="A75" s="61" t="s">
        <v>651</v>
      </c>
      <c r="B75" s="61">
        <v>62</v>
      </c>
      <c r="C75" s="61" t="s">
        <v>545</v>
      </c>
      <c r="D75" s="63" t="s">
        <v>663</v>
      </c>
      <c r="E75" s="63" t="s">
        <v>662</v>
      </c>
      <c r="F75" s="63"/>
    </row>
    <row r="76" spans="1:6">
      <c r="A76" s="61" t="s">
        <v>651</v>
      </c>
      <c r="B76" s="61">
        <v>63</v>
      </c>
      <c r="C76" s="61" t="s">
        <v>546</v>
      </c>
      <c r="D76" s="63"/>
      <c r="E76" s="63" t="s">
        <v>663</v>
      </c>
      <c r="F76" s="63" t="s">
        <v>662</v>
      </c>
    </row>
    <row r="77" spans="1:6">
      <c r="A77" s="61" t="s">
        <v>651</v>
      </c>
      <c r="B77" s="61">
        <v>64</v>
      </c>
      <c r="C77" s="61" t="s">
        <v>547</v>
      </c>
      <c r="D77" s="63" t="s">
        <v>662</v>
      </c>
      <c r="E77" s="63" t="s">
        <v>663</v>
      </c>
      <c r="F77" s="63"/>
    </row>
    <row r="78" spans="1:6">
      <c r="A78" s="61" t="s">
        <v>651</v>
      </c>
      <c r="B78" s="61">
        <v>65</v>
      </c>
      <c r="C78" s="61" t="s">
        <v>548</v>
      </c>
      <c r="D78" s="63" t="s">
        <v>662</v>
      </c>
      <c r="E78" s="63" t="s">
        <v>663</v>
      </c>
      <c r="F78" s="63" t="s">
        <v>663</v>
      </c>
    </row>
    <row r="79" spans="1:6">
      <c r="A79" s="61" t="s">
        <v>651</v>
      </c>
      <c r="B79" s="61">
        <v>66</v>
      </c>
      <c r="C79" s="61" t="s">
        <v>549</v>
      </c>
      <c r="D79" s="63" t="s">
        <v>662</v>
      </c>
      <c r="E79" s="63" t="s">
        <v>663</v>
      </c>
      <c r="F79" s="63"/>
    </row>
    <row r="80" spans="1:6">
      <c r="A80" s="61" t="s">
        <v>651</v>
      </c>
      <c r="B80" s="61">
        <v>67</v>
      </c>
      <c r="C80" s="61" t="s">
        <v>550</v>
      </c>
      <c r="D80" s="63" t="s">
        <v>662</v>
      </c>
      <c r="E80" s="63" t="s">
        <v>663</v>
      </c>
      <c r="F80" s="63" t="s">
        <v>663</v>
      </c>
    </row>
    <row r="81" spans="1:6">
      <c r="A81" s="61" t="s">
        <v>651</v>
      </c>
      <c r="B81" s="61">
        <v>68</v>
      </c>
      <c r="C81" s="61" t="s">
        <v>551</v>
      </c>
      <c r="D81" s="63" t="s">
        <v>662</v>
      </c>
      <c r="E81" s="63" t="s">
        <v>663</v>
      </c>
      <c r="F81" s="63" t="s">
        <v>663</v>
      </c>
    </row>
    <row r="82" spans="1:6">
      <c r="A82" s="61" t="s">
        <v>651</v>
      </c>
      <c r="B82" s="61">
        <v>69</v>
      </c>
      <c r="C82" s="61" t="s">
        <v>552</v>
      </c>
      <c r="D82" s="63"/>
      <c r="E82" s="63" t="s">
        <v>663</v>
      </c>
      <c r="F82" s="63" t="s">
        <v>662</v>
      </c>
    </row>
    <row r="83" spans="1:6">
      <c r="A83" s="61" t="s">
        <v>651</v>
      </c>
      <c r="B83" s="61">
        <v>70</v>
      </c>
      <c r="C83" s="61" t="s">
        <v>553</v>
      </c>
      <c r="D83" s="63" t="s">
        <v>662</v>
      </c>
      <c r="E83" s="63" t="s">
        <v>663</v>
      </c>
      <c r="F83" s="63" t="s">
        <v>663</v>
      </c>
    </row>
    <row r="84" spans="1:6">
      <c r="A84" s="61" t="s">
        <v>651</v>
      </c>
      <c r="B84" s="61">
        <v>71</v>
      </c>
      <c r="C84" s="61" t="s">
        <v>554</v>
      </c>
      <c r="D84" s="63" t="s">
        <v>662</v>
      </c>
      <c r="E84" s="63" t="s">
        <v>663</v>
      </c>
      <c r="F84" s="63"/>
    </row>
    <row r="85" spans="1:6">
      <c r="A85" s="61"/>
      <c r="B85" s="61"/>
      <c r="C85" s="65"/>
      <c r="D85" s="66"/>
      <c r="E85" s="66"/>
      <c r="F85" s="66"/>
    </row>
    <row r="86" spans="1:6">
      <c r="A86" s="61" t="s">
        <v>652</v>
      </c>
      <c r="B86" s="61">
        <v>72</v>
      </c>
      <c r="C86" s="61" t="s">
        <v>555</v>
      </c>
      <c r="D86" s="63" t="s">
        <v>662</v>
      </c>
      <c r="E86" s="63" t="s">
        <v>663</v>
      </c>
      <c r="F86" s="63"/>
    </row>
    <row r="87" spans="1:6">
      <c r="A87" s="61" t="s">
        <v>652</v>
      </c>
      <c r="B87" s="61">
        <v>73</v>
      </c>
      <c r="C87" s="61" t="s">
        <v>556</v>
      </c>
      <c r="D87" s="63" t="s">
        <v>662</v>
      </c>
      <c r="E87" s="63" t="s">
        <v>663</v>
      </c>
      <c r="F87" s="63"/>
    </row>
    <row r="88" spans="1:6">
      <c r="A88" s="61" t="s">
        <v>652</v>
      </c>
      <c r="B88" s="61">
        <v>74</v>
      </c>
      <c r="C88" s="61" t="s">
        <v>557</v>
      </c>
      <c r="D88" s="63" t="s">
        <v>662</v>
      </c>
      <c r="E88" s="63" t="s">
        <v>663</v>
      </c>
      <c r="F88" s="63"/>
    </row>
    <row r="89" spans="1:6">
      <c r="A89" s="61" t="s">
        <v>652</v>
      </c>
      <c r="B89" s="61">
        <v>75</v>
      </c>
      <c r="C89" s="61" t="s">
        <v>558</v>
      </c>
      <c r="D89" s="63" t="s">
        <v>662</v>
      </c>
      <c r="E89" s="63" t="s">
        <v>663</v>
      </c>
      <c r="F89" s="6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FFC000"/>
    <pageSetUpPr fitToPage="1"/>
  </sheetPr>
  <dimension ref="A1:H1048576"/>
  <sheetViews>
    <sheetView zoomScale="80" zoomScaleNormal="80" workbookViewId="0"/>
  </sheetViews>
  <sheetFormatPr defaultRowHeight="12" zeroHeight="1"/>
  <cols>
    <col min="1" max="1" width="12.85546875" style="157" customWidth="1"/>
    <col min="2" max="2" width="10.140625" style="157" customWidth="1"/>
    <col min="3" max="3" width="28.140625" style="158" customWidth="1"/>
    <col min="4" max="4" width="45.28515625" style="158" customWidth="1"/>
    <col min="5" max="5" width="14.140625" style="157" customWidth="1"/>
    <col min="6" max="7" width="36.7109375" style="157" customWidth="1"/>
    <col min="8" max="8" width="9.140625" style="156"/>
    <col min="9" max="9" width="10.5703125" style="156" bestFit="1" customWidth="1"/>
    <col min="10" max="16384" width="9.140625" style="156"/>
  </cols>
  <sheetData>
    <row r="1" spans="1:8" s="135" customFormat="1" ht="36" customHeight="1">
      <c r="A1" s="151"/>
      <c r="B1" s="189" t="s">
        <v>994</v>
      </c>
      <c r="C1" s="190"/>
      <c r="D1" s="191"/>
      <c r="E1" s="134" t="s">
        <v>696</v>
      </c>
      <c r="F1" s="134" t="s">
        <v>697</v>
      </c>
      <c r="G1" s="134" t="s">
        <v>698</v>
      </c>
    </row>
    <row r="2" spans="1:8" s="135" customFormat="1">
      <c r="A2" s="151"/>
      <c r="B2" s="185" t="s">
        <v>699</v>
      </c>
      <c r="C2" s="185"/>
      <c r="D2" s="185"/>
      <c r="E2" s="136"/>
      <c r="F2" s="136"/>
      <c r="G2" s="136"/>
    </row>
    <row r="3" spans="1:8" s="135" customFormat="1">
      <c r="A3" s="151"/>
      <c r="B3" s="185" t="s">
        <v>700</v>
      </c>
      <c r="C3" s="185"/>
      <c r="D3" s="185"/>
      <c r="E3" s="136"/>
      <c r="F3" s="136"/>
      <c r="G3" s="136"/>
      <c r="H3" s="137"/>
    </row>
    <row r="4" spans="1:8" s="135" customFormat="1">
      <c r="A4" s="151"/>
      <c r="B4" s="185" t="s">
        <v>701</v>
      </c>
      <c r="C4" s="185"/>
      <c r="D4" s="185"/>
      <c r="E4" s="136"/>
      <c r="F4" s="136"/>
      <c r="G4" s="136"/>
      <c r="H4" s="137"/>
    </row>
    <row r="5" spans="1:8" s="135" customFormat="1" ht="48">
      <c r="A5" s="138" t="str">
        <f ca="1">VLOOKUP(B5,Controls!$B:$AN,39,FALSE)</f>
        <v>geen risico</v>
      </c>
      <c r="B5" s="149" t="s">
        <v>1</v>
      </c>
      <c r="C5" s="139" t="s">
        <v>349</v>
      </c>
      <c r="D5" s="139" t="s">
        <v>702</v>
      </c>
      <c r="E5" s="138" t="s">
        <v>703</v>
      </c>
      <c r="F5" s="138"/>
      <c r="G5" s="138"/>
      <c r="H5" s="137"/>
    </row>
    <row r="6" spans="1:8" s="135" customFormat="1" ht="48">
      <c r="A6" s="138" t="str">
        <f ca="1">VLOOKUP(B6,Controls!$B:$AN,39,FALSE)</f>
        <v>geen risico</v>
      </c>
      <c r="B6" s="149" t="s">
        <v>3</v>
      </c>
      <c r="C6" s="139" t="s">
        <v>704</v>
      </c>
      <c r="D6" s="139" t="s">
        <v>705</v>
      </c>
      <c r="E6" s="159" t="s">
        <v>703</v>
      </c>
      <c r="F6" s="138"/>
      <c r="G6" s="138"/>
      <c r="H6" s="137"/>
    </row>
    <row r="7" spans="1:8" s="135" customFormat="1">
      <c r="A7" s="152"/>
      <c r="B7" s="185" t="s">
        <v>706</v>
      </c>
      <c r="C7" s="185"/>
      <c r="D7" s="185"/>
      <c r="E7" s="136"/>
      <c r="F7" s="136"/>
      <c r="G7" s="136"/>
      <c r="H7" s="137"/>
    </row>
    <row r="8" spans="1:8" s="135" customFormat="1">
      <c r="A8" s="151"/>
      <c r="B8" s="185" t="s">
        <v>707</v>
      </c>
      <c r="C8" s="185"/>
      <c r="D8" s="185"/>
      <c r="E8" s="136"/>
      <c r="F8" s="136"/>
      <c r="G8" s="136"/>
      <c r="H8" s="137"/>
    </row>
    <row r="9" spans="1:8" s="135" customFormat="1">
      <c r="A9" s="151"/>
      <c r="B9" s="185" t="s">
        <v>708</v>
      </c>
      <c r="C9" s="185"/>
      <c r="D9" s="185"/>
      <c r="E9" s="136"/>
      <c r="F9" s="136"/>
      <c r="G9" s="136"/>
      <c r="H9" s="137"/>
    </row>
    <row r="10" spans="1:8" s="135" customFormat="1" ht="60">
      <c r="A10" s="138" t="str">
        <f ca="1">VLOOKUP(B10,Controls!$B:$AN,39,FALSE)</f>
        <v>geen risico</v>
      </c>
      <c r="B10" s="149" t="s">
        <v>5</v>
      </c>
      <c r="C10" s="139" t="s">
        <v>351</v>
      </c>
      <c r="D10" s="139" t="s">
        <v>709</v>
      </c>
      <c r="E10" s="159" t="s">
        <v>703</v>
      </c>
      <c r="F10" s="138"/>
      <c r="G10" s="138"/>
      <c r="H10" s="137"/>
    </row>
    <row r="11" spans="1:8" s="135" customFormat="1" ht="48">
      <c r="A11" s="138" t="str">
        <f ca="1">VLOOKUP(B11,Controls!$B:$AN,39,FALSE)</f>
        <v>geen risico</v>
      </c>
      <c r="B11" s="149" t="s">
        <v>7</v>
      </c>
      <c r="C11" s="139" t="s">
        <v>352</v>
      </c>
      <c r="D11" s="139" t="s">
        <v>710</v>
      </c>
      <c r="E11" s="159" t="s">
        <v>703</v>
      </c>
      <c r="F11" s="138"/>
      <c r="G11" s="138"/>
      <c r="H11" s="137"/>
    </row>
    <row r="12" spans="1:8" s="135" customFormat="1" ht="36">
      <c r="A12" s="138" t="str">
        <f ca="1">VLOOKUP(B12,Controls!$B:$AN,39,FALSE)</f>
        <v>geen risico</v>
      </c>
      <c r="B12" s="149" t="s">
        <v>9</v>
      </c>
      <c r="C12" s="139" t="s">
        <v>353</v>
      </c>
      <c r="D12" s="139" t="s">
        <v>711</v>
      </c>
      <c r="E12" s="159" t="s">
        <v>703</v>
      </c>
      <c r="F12" s="138"/>
      <c r="G12" s="138"/>
      <c r="H12" s="137"/>
    </row>
    <row r="13" spans="1:8" s="135" customFormat="1" ht="36">
      <c r="A13" s="138" t="str">
        <f ca="1">VLOOKUP(B13,Controls!$B:$AN,39,FALSE)</f>
        <v>geen risico</v>
      </c>
      <c r="B13" s="149" t="s">
        <v>11</v>
      </c>
      <c r="C13" s="139" t="s">
        <v>712</v>
      </c>
      <c r="D13" s="139" t="s">
        <v>713</v>
      </c>
      <c r="E13" s="159" t="s">
        <v>703</v>
      </c>
      <c r="F13" s="139"/>
      <c r="G13" s="139"/>
      <c r="H13" s="137"/>
    </row>
    <row r="14" spans="1:8" s="135" customFormat="1" ht="60">
      <c r="A14" s="138" t="str">
        <f ca="1">VLOOKUP(B14,Controls!$B:$AN,39,FALSE)</f>
        <v>geen risico</v>
      </c>
      <c r="B14" s="149" t="s">
        <v>37</v>
      </c>
      <c r="C14" s="139" t="s">
        <v>714</v>
      </c>
      <c r="D14" s="139" t="s">
        <v>715</v>
      </c>
      <c r="E14" s="159" t="s">
        <v>703</v>
      </c>
      <c r="F14" s="138"/>
      <c r="G14" s="138"/>
      <c r="H14" s="137"/>
    </row>
    <row r="15" spans="1:8" s="135" customFormat="1" ht="24">
      <c r="A15" s="138" t="str">
        <f ca="1">VLOOKUP(B15,Controls!$B:$AN,39,FALSE)</f>
        <v>geen risico</v>
      </c>
      <c r="B15" s="149" t="s">
        <v>15</v>
      </c>
      <c r="C15" s="139" t="s">
        <v>716</v>
      </c>
      <c r="D15" s="139" t="s">
        <v>717</v>
      </c>
      <c r="E15" s="159" t="s">
        <v>703</v>
      </c>
      <c r="F15" s="138"/>
      <c r="G15" s="138"/>
      <c r="H15" s="137"/>
    </row>
    <row r="16" spans="1:8" s="135" customFormat="1" ht="48">
      <c r="A16" s="138" t="str">
        <f ca="1">VLOOKUP(B16,Controls!$B:$AN,39,FALSE)</f>
        <v>geen risico</v>
      </c>
      <c r="B16" s="149" t="s">
        <v>13</v>
      </c>
      <c r="C16" s="139" t="s">
        <v>718</v>
      </c>
      <c r="D16" s="139" t="s">
        <v>719</v>
      </c>
      <c r="E16" s="159" t="s">
        <v>703</v>
      </c>
      <c r="F16" s="138"/>
      <c r="G16" s="138"/>
      <c r="H16" s="137"/>
    </row>
    <row r="17" spans="1:8" s="135" customFormat="1" ht="96">
      <c r="A17" s="138" t="str">
        <f ca="1">VLOOKUP(B17,Controls!$B:$AN,39,FALSE)</f>
        <v>geen risico</v>
      </c>
      <c r="B17" s="150" t="s">
        <v>17</v>
      </c>
      <c r="C17" s="139" t="s">
        <v>720</v>
      </c>
      <c r="D17" s="139" t="s">
        <v>721</v>
      </c>
      <c r="E17" s="159" t="s">
        <v>703</v>
      </c>
      <c r="F17" s="138"/>
      <c r="G17" s="138"/>
      <c r="H17" s="137"/>
    </row>
    <row r="18" spans="1:8" s="135" customFormat="1" ht="12" customHeight="1">
      <c r="A18" s="152"/>
      <c r="B18" s="187" t="s">
        <v>722</v>
      </c>
      <c r="C18" s="188"/>
      <c r="D18" s="186"/>
      <c r="E18" s="136"/>
      <c r="F18" s="136"/>
      <c r="G18" s="136"/>
      <c r="H18" s="137"/>
    </row>
    <row r="19" spans="1:8" s="135" customFormat="1">
      <c r="A19" s="151"/>
      <c r="B19" s="187" t="s">
        <v>723</v>
      </c>
      <c r="C19" s="188"/>
      <c r="D19" s="186"/>
      <c r="E19" s="136"/>
      <c r="F19" s="136"/>
      <c r="G19" s="136"/>
      <c r="H19" s="137"/>
    </row>
    <row r="20" spans="1:8" s="135" customFormat="1" ht="72">
      <c r="A20" s="138" t="str">
        <f ca="1">VLOOKUP(B20,Controls!$B:$AN,39,FALSE)</f>
        <v>geen risico</v>
      </c>
      <c r="B20" s="149" t="s">
        <v>19</v>
      </c>
      <c r="C20" s="139" t="s">
        <v>724</v>
      </c>
      <c r="D20" s="139" t="s">
        <v>725</v>
      </c>
      <c r="E20" s="159" t="s">
        <v>703</v>
      </c>
      <c r="F20" s="138"/>
      <c r="G20" s="138"/>
      <c r="H20" s="137"/>
    </row>
    <row r="21" spans="1:8" s="135" customFormat="1" ht="36">
      <c r="A21" s="138" t="str">
        <f ca="1">VLOOKUP(B21,Controls!$B:$AN,39,FALSE)</f>
        <v>geen risico</v>
      </c>
      <c r="B21" s="149" t="s">
        <v>255</v>
      </c>
      <c r="C21" s="139" t="s">
        <v>726</v>
      </c>
      <c r="D21" s="139" t="s">
        <v>727</v>
      </c>
      <c r="E21" s="159" t="s">
        <v>703</v>
      </c>
      <c r="F21" s="139"/>
      <c r="G21" s="139"/>
      <c r="H21" s="137"/>
    </row>
    <row r="22" spans="1:8" s="135" customFormat="1" ht="72">
      <c r="A22" s="138" t="str">
        <f ca="1">VLOOKUP(B22,Controls!$B:$AN,39,FALSE)</f>
        <v>geen risico</v>
      </c>
      <c r="B22" s="149" t="s">
        <v>21</v>
      </c>
      <c r="C22" s="139" t="s">
        <v>728</v>
      </c>
      <c r="D22" s="139" t="s">
        <v>729</v>
      </c>
      <c r="E22" s="159" t="s">
        <v>703</v>
      </c>
      <c r="F22" s="138"/>
      <c r="G22" s="138"/>
      <c r="H22" s="137"/>
    </row>
    <row r="23" spans="1:8" s="135" customFormat="1">
      <c r="A23" s="152"/>
      <c r="B23" s="185" t="s">
        <v>730</v>
      </c>
      <c r="C23" s="185"/>
      <c r="D23" s="185"/>
      <c r="E23" s="136"/>
      <c r="F23" s="136"/>
      <c r="G23" s="136"/>
      <c r="H23" s="137"/>
    </row>
    <row r="24" spans="1:8" s="135" customFormat="1">
      <c r="A24" s="151"/>
      <c r="B24" s="185" t="s">
        <v>731</v>
      </c>
      <c r="C24" s="185"/>
      <c r="D24" s="185"/>
      <c r="E24" s="136"/>
      <c r="F24" s="136"/>
      <c r="G24" s="136"/>
      <c r="H24" s="137"/>
    </row>
    <row r="25" spans="1:8" s="135" customFormat="1">
      <c r="A25" s="151"/>
      <c r="B25" s="185" t="s">
        <v>732</v>
      </c>
      <c r="C25" s="185"/>
      <c r="D25" s="185"/>
      <c r="E25" s="136"/>
      <c r="F25" s="136"/>
      <c r="G25" s="136"/>
      <c r="H25" s="137"/>
    </row>
    <row r="26" spans="1:8" s="135" customFormat="1" ht="48">
      <c r="A26" s="138" t="str">
        <f ca="1">VLOOKUP(B26,Controls!$B:$AN,39,FALSE)</f>
        <v>geen risico</v>
      </c>
      <c r="B26" s="149" t="s">
        <v>25</v>
      </c>
      <c r="C26" s="139" t="s">
        <v>362</v>
      </c>
      <c r="D26" s="139" t="s">
        <v>733</v>
      </c>
      <c r="E26" s="159" t="s">
        <v>703</v>
      </c>
      <c r="F26" s="138"/>
      <c r="G26" s="138"/>
      <c r="H26" s="137"/>
    </row>
    <row r="27" spans="1:8" s="135" customFormat="1" ht="48">
      <c r="A27" s="138" t="str">
        <f ca="1">VLOOKUP(B27,Controls!$B:$AN,39,FALSE)</f>
        <v>geen risico</v>
      </c>
      <c r="B27" s="149" t="s">
        <v>27</v>
      </c>
      <c r="C27" s="139" t="s">
        <v>734</v>
      </c>
      <c r="D27" s="139" t="s">
        <v>735</v>
      </c>
      <c r="E27" s="159" t="s">
        <v>703</v>
      </c>
      <c r="F27" s="138"/>
      <c r="G27" s="138"/>
      <c r="H27" s="137"/>
    </row>
    <row r="28" spans="1:8" s="135" customFormat="1" ht="67.5" customHeight="1">
      <c r="A28" s="138" t="str">
        <f ca="1">VLOOKUP(B28,Controls!$B:$AN,39,FALSE)</f>
        <v>geen risico</v>
      </c>
      <c r="B28" s="149" t="s">
        <v>257</v>
      </c>
      <c r="C28" s="139" t="s">
        <v>364</v>
      </c>
      <c r="D28" s="139" t="s">
        <v>736</v>
      </c>
      <c r="E28" s="159" t="s">
        <v>703</v>
      </c>
      <c r="F28" s="138"/>
      <c r="G28" s="138"/>
      <c r="H28" s="137"/>
    </row>
    <row r="29" spans="1:8" s="135" customFormat="1">
      <c r="A29" s="152"/>
      <c r="B29" s="185" t="s">
        <v>737</v>
      </c>
      <c r="C29" s="185"/>
      <c r="D29" s="185"/>
      <c r="E29" s="136"/>
      <c r="F29" s="136"/>
      <c r="G29" s="136"/>
      <c r="H29" s="137"/>
    </row>
    <row r="30" spans="1:8" s="135" customFormat="1">
      <c r="A30" s="142"/>
      <c r="B30" s="185" t="s">
        <v>738</v>
      </c>
      <c r="C30" s="185"/>
      <c r="D30" s="185"/>
      <c r="E30" s="136"/>
      <c r="F30" s="136"/>
      <c r="G30" s="136"/>
      <c r="H30" s="137"/>
    </row>
    <row r="31" spans="1:8" s="135" customFormat="1" ht="36">
      <c r="A31" s="138" t="str">
        <f ca="1">VLOOKUP(B31,Controls!$B:$AN,39,FALSE)</f>
        <v>geen risico</v>
      </c>
      <c r="B31" s="149" t="s">
        <v>29</v>
      </c>
      <c r="C31" s="139" t="s">
        <v>365</v>
      </c>
      <c r="D31" s="139" t="s">
        <v>739</v>
      </c>
      <c r="E31" s="159" t="s">
        <v>703</v>
      </c>
      <c r="F31" s="138"/>
      <c r="G31" s="138"/>
      <c r="H31" s="137"/>
    </row>
    <row r="32" spans="1:8" s="135" customFormat="1" ht="60">
      <c r="A32" s="138" t="str">
        <f ca="1">VLOOKUP(B32,Controls!$B:$AN,39,FALSE)</f>
        <v>geen risico</v>
      </c>
      <c r="B32" s="149" t="s">
        <v>31</v>
      </c>
      <c r="C32" s="139" t="s">
        <v>740</v>
      </c>
      <c r="D32" s="139" t="s">
        <v>741</v>
      </c>
      <c r="E32" s="159" t="s">
        <v>703</v>
      </c>
      <c r="F32" s="138"/>
      <c r="G32" s="138"/>
      <c r="H32" s="137"/>
    </row>
    <row r="33" spans="1:8" s="135" customFormat="1">
      <c r="A33" s="152"/>
      <c r="B33" s="185" t="s">
        <v>742</v>
      </c>
      <c r="C33" s="185"/>
      <c r="D33" s="185"/>
      <c r="E33" s="136"/>
      <c r="F33" s="136"/>
      <c r="G33" s="136"/>
      <c r="H33" s="137"/>
    </row>
    <row r="34" spans="1:8" s="135" customFormat="1">
      <c r="A34" s="151"/>
      <c r="B34" s="186" t="s">
        <v>743</v>
      </c>
      <c r="C34" s="185"/>
      <c r="D34" s="185"/>
      <c r="E34" s="136"/>
      <c r="F34" s="136"/>
      <c r="G34" s="136"/>
      <c r="H34" s="137"/>
    </row>
    <row r="35" spans="1:8" s="135" customFormat="1">
      <c r="A35" s="151"/>
      <c r="B35" s="186" t="s">
        <v>744</v>
      </c>
      <c r="C35" s="185"/>
      <c r="D35" s="185"/>
      <c r="E35" s="136"/>
      <c r="F35" s="136"/>
      <c r="G35" s="136"/>
      <c r="H35" s="137"/>
    </row>
    <row r="36" spans="1:8" s="135" customFormat="1" ht="60">
      <c r="A36" s="148" t="str">
        <f ca="1">VLOOKUP(B36,Controls!$B:$AN,39,FALSE)</f>
        <v>geen risico</v>
      </c>
      <c r="B36" s="149" t="s">
        <v>33</v>
      </c>
      <c r="C36" s="139" t="s">
        <v>367</v>
      </c>
      <c r="D36" s="139" t="s">
        <v>745</v>
      </c>
      <c r="E36" s="159" t="s">
        <v>703</v>
      </c>
      <c r="F36" s="138"/>
      <c r="G36" s="138"/>
      <c r="H36" s="137"/>
    </row>
    <row r="37" spans="1:8" s="135" customFormat="1" ht="96">
      <c r="A37" s="138" t="str">
        <f ca="1">VLOOKUP(B37,Controls!$B:$AN,39,FALSE)</f>
        <v>geen risico</v>
      </c>
      <c r="B37" s="149" t="s">
        <v>35</v>
      </c>
      <c r="C37" s="139" t="s">
        <v>36</v>
      </c>
      <c r="D37" s="139" t="s">
        <v>746</v>
      </c>
      <c r="E37" s="159" t="s">
        <v>703</v>
      </c>
      <c r="F37" s="138"/>
      <c r="G37" s="138"/>
      <c r="H37" s="137"/>
    </row>
    <row r="38" spans="1:8" s="135" customFormat="1" ht="84">
      <c r="A38" s="147" t="str">
        <f ca="1">VLOOKUP(B38,Controls!$B:$AN,39,FALSE)</f>
        <v>geen risico</v>
      </c>
      <c r="B38" s="149" t="s">
        <v>39</v>
      </c>
      <c r="C38" s="139" t="s">
        <v>368</v>
      </c>
      <c r="D38" s="139" t="s">
        <v>747</v>
      </c>
      <c r="E38" s="159" t="s">
        <v>703</v>
      </c>
      <c r="F38" s="138"/>
      <c r="G38" s="138"/>
      <c r="H38" s="137"/>
    </row>
    <row r="39" spans="1:8" s="135" customFormat="1">
      <c r="A39" s="152"/>
      <c r="B39" s="186" t="s">
        <v>748</v>
      </c>
      <c r="C39" s="185"/>
      <c r="D39" s="185"/>
      <c r="E39" s="136"/>
      <c r="F39" s="136"/>
      <c r="G39" s="136"/>
      <c r="H39" s="137"/>
    </row>
    <row r="40" spans="1:8" s="135" customFormat="1" ht="61.5" customHeight="1">
      <c r="A40" s="142"/>
      <c r="B40" s="186" t="s">
        <v>749</v>
      </c>
      <c r="C40" s="185"/>
      <c r="D40" s="185"/>
      <c r="E40" s="136"/>
      <c r="F40" s="136"/>
      <c r="G40" s="136"/>
      <c r="H40" s="137"/>
    </row>
    <row r="41" spans="1:8" s="135" customFormat="1" ht="48">
      <c r="A41" s="148" t="str">
        <f ca="1">VLOOKUP(B41,Controls!$B:$AN,39,FALSE)</f>
        <v>geen risico</v>
      </c>
      <c r="B41" s="149" t="s">
        <v>245</v>
      </c>
      <c r="C41" s="139" t="s">
        <v>750</v>
      </c>
      <c r="D41" s="139" t="s">
        <v>751</v>
      </c>
      <c r="E41" s="159" t="s">
        <v>703</v>
      </c>
      <c r="F41" s="138"/>
      <c r="G41" s="138"/>
      <c r="H41" s="137"/>
    </row>
    <row r="42" spans="1:8" s="135" customFormat="1" ht="72">
      <c r="A42" s="138" t="str">
        <f ca="1">VLOOKUP(B42,Controls!$B:$AN,39,FALSE)</f>
        <v>geen risico</v>
      </c>
      <c r="B42" s="150" t="s">
        <v>41</v>
      </c>
      <c r="C42" s="139" t="s">
        <v>752</v>
      </c>
      <c r="D42" s="139" t="s">
        <v>753</v>
      </c>
      <c r="E42" s="159" t="s">
        <v>703</v>
      </c>
      <c r="F42" s="139"/>
      <c r="G42" s="139"/>
      <c r="H42" s="137"/>
    </row>
    <row r="43" spans="1:8" s="135" customFormat="1" ht="36">
      <c r="A43" s="138" t="str">
        <f ca="1">VLOOKUP(B43,Controls!$B:$AN,39,FALSE)</f>
        <v>geen risico</v>
      </c>
      <c r="B43" s="149" t="s">
        <v>49</v>
      </c>
      <c r="C43" s="139" t="s">
        <v>371</v>
      </c>
      <c r="D43" s="139" t="s">
        <v>754</v>
      </c>
      <c r="E43" s="159" t="s">
        <v>703</v>
      </c>
      <c r="F43" s="138"/>
      <c r="G43" s="138"/>
      <c r="H43" s="137"/>
    </row>
    <row r="44" spans="1:8" s="135" customFormat="1">
      <c r="A44" s="152"/>
      <c r="B44" s="185" t="s">
        <v>755</v>
      </c>
      <c r="C44" s="185"/>
      <c r="D44" s="185"/>
      <c r="E44" s="136"/>
      <c r="F44" s="136"/>
      <c r="G44" s="136"/>
      <c r="H44" s="137"/>
    </row>
    <row r="45" spans="1:8" s="135" customFormat="1">
      <c r="A45" s="142"/>
      <c r="B45" s="185" t="s">
        <v>756</v>
      </c>
      <c r="C45" s="185"/>
      <c r="D45" s="185"/>
      <c r="E45" s="136"/>
      <c r="F45" s="136"/>
      <c r="G45" s="136"/>
      <c r="H45" s="137"/>
    </row>
    <row r="46" spans="1:8" s="135" customFormat="1" ht="36">
      <c r="A46" s="138" t="str">
        <f ca="1">VLOOKUP(B46,Controls!$B:$AN,39,FALSE)</f>
        <v>geen risico</v>
      </c>
      <c r="B46" s="149" t="s">
        <v>259</v>
      </c>
      <c r="C46" s="139" t="s">
        <v>757</v>
      </c>
      <c r="D46" s="139" t="s">
        <v>758</v>
      </c>
      <c r="E46" s="159" t="s">
        <v>703</v>
      </c>
      <c r="F46" s="138"/>
      <c r="G46" s="138"/>
      <c r="H46" s="137"/>
    </row>
    <row r="47" spans="1:8" s="135" customFormat="1" ht="60">
      <c r="A47" s="138" t="str">
        <f ca="1">VLOOKUP(B47,Controls!$B:$AN,39,FALSE)</f>
        <v>geen risico</v>
      </c>
      <c r="B47" s="149" t="s">
        <v>261</v>
      </c>
      <c r="C47" s="139" t="s">
        <v>759</v>
      </c>
      <c r="D47" s="139" t="s">
        <v>760</v>
      </c>
      <c r="E47" s="159" t="s">
        <v>703</v>
      </c>
      <c r="F47" s="138"/>
      <c r="G47" s="138"/>
      <c r="H47" s="137"/>
    </row>
    <row r="48" spans="1:8" s="135" customFormat="1" ht="60">
      <c r="A48" s="147" t="str">
        <f ca="1">VLOOKUP(B48,Controls!$B:$AN,39,FALSE)</f>
        <v>geen risico</v>
      </c>
      <c r="B48" s="149" t="s">
        <v>135</v>
      </c>
      <c r="C48" s="139" t="s">
        <v>761</v>
      </c>
      <c r="D48" s="139" t="s">
        <v>762</v>
      </c>
      <c r="E48" s="159" t="s">
        <v>703</v>
      </c>
      <c r="F48" s="138"/>
      <c r="G48" s="138"/>
      <c r="H48" s="137"/>
    </row>
    <row r="49" spans="1:8" s="135" customFormat="1">
      <c r="A49" s="151"/>
      <c r="B49" s="186" t="s">
        <v>763</v>
      </c>
      <c r="C49" s="185"/>
      <c r="D49" s="185"/>
      <c r="E49" s="136"/>
      <c r="F49" s="136"/>
      <c r="G49" s="136"/>
      <c r="H49" s="137"/>
    </row>
    <row r="50" spans="1:8" s="135" customFormat="1">
      <c r="A50" s="152"/>
      <c r="B50" s="186" t="s">
        <v>764</v>
      </c>
      <c r="C50" s="185"/>
      <c r="D50" s="185"/>
      <c r="E50" s="136"/>
      <c r="F50" s="136"/>
      <c r="G50" s="136"/>
      <c r="H50" s="137"/>
    </row>
    <row r="51" spans="1:8" s="135" customFormat="1">
      <c r="A51" s="151"/>
      <c r="B51" s="186" t="s">
        <v>765</v>
      </c>
      <c r="C51" s="185"/>
      <c r="D51" s="185"/>
      <c r="E51" s="136"/>
      <c r="F51" s="136"/>
      <c r="G51" s="136"/>
      <c r="H51" s="137"/>
    </row>
    <row r="52" spans="1:8" s="135" customFormat="1" ht="60">
      <c r="A52" s="148" t="str">
        <f ca="1">VLOOKUP(B52,Controls!$B:$AN,39,FALSE)</f>
        <v>geen risico</v>
      </c>
      <c r="B52" s="149" t="s">
        <v>51</v>
      </c>
      <c r="C52" s="139" t="s">
        <v>375</v>
      </c>
      <c r="D52" s="139" t="s">
        <v>766</v>
      </c>
      <c r="E52" s="159" t="s">
        <v>703</v>
      </c>
      <c r="F52" s="138"/>
      <c r="G52" s="138"/>
      <c r="H52" s="137"/>
    </row>
    <row r="53" spans="1:8" s="135" customFormat="1" ht="36">
      <c r="A53" s="138" t="str">
        <f ca="1">VLOOKUP(B53,Controls!$B:$AN,39,FALSE)</f>
        <v>geen risico</v>
      </c>
      <c r="B53" s="149" t="s">
        <v>53</v>
      </c>
      <c r="C53" s="139" t="s">
        <v>376</v>
      </c>
      <c r="D53" s="139" t="s">
        <v>767</v>
      </c>
      <c r="E53" s="159" t="s">
        <v>703</v>
      </c>
      <c r="F53" s="138"/>
      <c r="G53" s="138"/>
      <c r="H53" s="137"/>
    </row>
    <row r="54" spans="1:8" s="135" customFormat="1" ht="24">
      <c r="A54" s="138" t="str">
        <f ca="1">VLOOKUP(B54,Controls!$B:$AN,39,FALSE)</f>
        <v>geen risico</v>
      </c>
      <c r="B54" s="149" t="s">
        <v>55</v>
      </c>
      <c r="C54" s="139" t="s">
        <v>768</v>
      </c>
      <c r="D54" s="139" t="s">
        <v>769</v>
      </c>
      <c r="E54" s="159" t="s">
        <v>703</v>
      </c>
      <c r="F54" s="138"/>
      <c r="G54" s="138"/>
      <c r="H54" s="137"/>
    </row>
    <row r="55" spans="1:8" s="135" customFormat="1" ht="48">
      <c r="A55" s="138" t="str">
        <f ca="1">VLOOKUP(B55,Controls!$B:$AN,39,FALSE)</f>
        <v>geen risico</v>
      </c>
      <c r="B55" s="149" t="s">
        <v>63</v>
      </c>
      <c r="C55" s="139" t="s">
        <v>770</v>
      </c>
      <c r="D55" s="139" t="s">
        <v>771</v>
      </c>
      <c r="E55" s="159" t="s">
        <v>703</v>
      </c>
      <c r="F55" s="138"/>
      <c r="G55" s="138"/>
      <c r="H55" s="137"/>
    </row>
    <row r="56" spans="1:8" s="135" customFormat="1" ht="36">
      <c r="A56" s="138" t="str">
        <f ca="1">VLOOKUP(B56,Controls!$B:$AN,39,FALSE)</f>
        <v>geen risico</v>
      </c>
      <c r="B56" s="149" t="s">
        <v>57</v>
      </c>
      <c r="C56" s="139" t="s">
        <v>379</v>
      </c>
      <c r="D56" s="139" t="s">
        <v>772</v>
      </c>
      <c r="E56" s="159" t="s">
        <v>703</v>
      </c>
      <c r="F56" s="138"/>
      <c r="G56" s="138"/>
      <c r="H56" s="137"/>
    </row>
    <row r="57" spans="1:8" s="135" customFormat="1" ht="60">
      <c r="A57" s="138" t="str">
        <f ca="1">VLOOKUP(B57,Controls!$B:$AN,39,FALSE)</f>
        <v>geen risico</v>
      </c>
      <c r="B57" s="149" t="s">
        <v>59</v>
      </c>
      <c r="C57" s="139" t="s">
        <v>773</v>
      </c>
      <c r="D57" s="139" t="s">
        <v>774</v>
      </c>
      <c r="E57" s="159" t="s">
        <v>703</v>
      </c>
      <c r="F57" s="138"/>
      <c r="G57" s="138"/>
      <c r="H57" s="137"/>
    </row>
    <row r="58" spans="1:8" s="135" customFormat="1">
      <c r="A58" s="152"/>
      <c r="B58" s="185" t="s">
        <v>775</v>
      </c>
      <c r="C58" s="185"/>
      <c r="D58" s="185"/>
      <c r="E58" s="136"/>
      <c r="F58" s="136"/>
      <c r="G58" s="136"/>
      <c r="H58" s="137"/>
    </row>
    <row r="59" spans="1:8" s="135" customFormat="1">
      <c r="A59" s="142"/>
      <c r="B59" s="185" t="s">
        <v>776</v>
      </c>
      <c r="C59" s="185"/>
      <c r="D59" s="185"/>
      <c r="E59" s="136"/>
      <c r="F59" s="136"/>
      <c r="G59" s="136"/>
      <c r="H59" s="137"/>
    </row>
    <row r="60" spans="1:8" s="135" customFormat="1" ht="48">
      <c r="A60" s="138" t="str">
        <f ca="1">VLOOKUP(B60,Controls!$B:$AN,39,FALSE)</f>
        <v>geen risico</v>
      </c>
      <c r="B60" s="149" t="s">
        <v>61</v>
      </c>
      <c r="C60" s="139" t="s">
        <v>777</v>
      </c>
      <c r="D60" s="139" t="s">
        <v>778</v>
      </c>
      <c r="E60" s="159" t="s">
        <v>703</v>
      </c>
      <c r="F60" s="138"/>
      <c r="G60" s="138"/>
      <c r="H60" s="137"/>
    </row>
    <row r="61" spans="1:8" s="135" customFormat="1" ht="36">
      <c r="A61" s="138" t="str">
        <f ca="1">VLOOKUP(B61,Controls!$B:$AN,39,FALSE)</f>
        <v>geen risico</v>
      </c>
      <c r="B61" s="149" t="s">
        <v>65</v>
      </c>
      <c r="C61" s="139" t="s">
        <v>779</v>
      </c>
      <c r="D61" s="139" t="s">
        <v>780</v>
      </c>
      <c r="E61" s="159" t="s">
        <v>703</v>
      </c>
      <c r="F61" s="138"/>
      <c r="G61" s="138"/>
      <c r="H61" s="137"/>
    </row>
    <row r="62" spans="1:8" s="135" customFormat="1" ht="48">
      <c r="A62" s="138" t="str">
        <f ca="1">VLOOKUP(B62,Controls!$B:$AN,39,FALSE)</f>
        <v>geen risico</v>
      </c>
      <c r="B62" s="149" t="s">
        <v>67</v>
      </c>
      <c r="C62" s="139" t="s">
        <v>383</v>
      </c>
      <c r="D62" s="139" t="s">
        <v>781</v>
      </c>
      <c r="E62" s="159" t="s">
        <v>703</v>
      </c>
      <c r="F62" s="138"/>
      <c r="G62" s="138"/>
      <c r="H62" s="137"/>
    </row>
    <row r="63" spans="1:8" s="135" customFormat="1" ht="36">
      <c r="A63" s="138" t="str">
        <f ca="1">VLOOKUP(B63,Controls!$B:$AN,39,FALSE)</f>
        <v>geen risico</v>
      </c>
      <c r="B63" s="149" t="s">
        <v>69</v>
      </c>
      <c r="C63" s="139" t="s">
        <v>384</v>
      </c>
      <c r="D63" s="139" t="s">
        <v>782</v>
      </c>
      <c r="E63" s="159" t="s">
        <v>703</v>
      </c>
      <c r="F63" s="138"/>
      <c r="G63" s="138"/>
      <c r="H63" s="137"/>
    </row>
    <row r="64" spans="1:8" s="135" customFormat="1" ht="48">
      <c r="A64" s="138" t="str">
        <f ca="1">VLOOKUP(B64,Controls!$B:$AN,39,FALSE)</f>
        <v>geen risico</v>
      </c>
      <c r="B64" s="149" t="s">
        <v>71</v>
      </c>
      <c r="C64" s="139" t="s">
        <v>783</v>
      </c>
      <c r="D64" s="139" t="s">
        <v>784</v>
      </c>
      <c r="E64" s="159" t="s">
        <v>703</v>
      </c>
      <c r="F64" s="138"/>
      <c r="G64" s="138"/>
      <c r="H64" s="137"/>
    </row>
    <row r="65" spans="1:8" s="135" customFormat="1" ht="60">
      <c r="A65" s="138" t="str">
        <f ca="1">VLOOKUP(B65,Controls!$B:$AN,39,FALSE)</f>
        <v>geen risico</v>
      </c>
      <c r="B65" s="149" t="s">
        <v>73</v>
      </c>
      <c r="C65" s="139" t="s">
        <v>386</v>
      </c>
      <c r="D65" s="139" t="s">
        <v>785</v>
      </c>
      <c r="E65" s="159" t="s">
        <v>703</v>
      </c>
      <c r="F65" s="138"/>
      <c r="G65" s="138"/>
      <c r="H65" s="137"/>
    </row>
    <row r="66" spans="1:8" s="135" customFormat="1" ht="36">
      <c r="A66" s="138" t="str">
        <f ca="1">VLOOKUP(B66,Controls!$B:$AN,39,FALSE)</f>
        <v>geen risico</v>
      </c>
      <c r="B66" s="149" t="s">
        <v>77</v>
      </c>
      <c r="C66" s="139" t="s">
        <v>387</v>
      </c>
      <c r="D66" s="139" t="s">
        <v>786</v>
      </c>
      <c r="E66" s="159" t="s">
        <v>703</v>
      </c>
      <c r="F66" s="138"/>
      <c r="G66" s="138"/>
      <c r="H66" s="137"/>
    </row>
    <row r="67" spans="1:8" s="135" customFormat="1">
      <c r="A67" s="140"/>
      <c r="B67" s="185" t="s">
        <v>787</v>
      </c>
      <c r="C67" s="185"/>
      <c r="D67" s="185"/>
      <c r="E67" s="136"/>
      <c r="F67" s="136"/>
      <c r="G67" s="136"/>
      <c r="H67" s="137"/>
    </row>
    <row r="68" spans="1:8" s="135" customFormat="1">
      <c r="A68" s="141"/>
      <c r="B68" s="185" t="s">
        <v>788</v>
      </c>
      <c r="C68" s="185"/>
      <c r="D68" s="185"/>
      <c r="E68" s="136"/>
      <c r="F68" s="136"/>
      <c r="G68" s="136"/>
      <c r="H68" s="137"/>
    </row>
    <row r="69" spans="1:8" s="135" customFormat="1">
      <c r="A69" s="142"/>
      <c r="B69" s="185" t="s">
        <v>789</v>
      </c>
      <c r="C69" s="185"/>
      <c r="D69" s="185"/>
      <c r="E69" s="136"/>
      <c r="F69" s="136"/>
      <c r="G69" s="136"/>
      <c r="H69" s="137"/>
    </row>
    <row r="70" spans="1:8" s="135" customFormat="1" ht="48">
      <c r="A70" s="138" t="str">
        <f ca="1">VLOOKUP(B70,Controls!$B:$AN,39,FALSE)</f>
        <v>geen risico</v>
      </c>
      <c r="B70" s="149" t="s">
        <v>79</v>
      </c>
      <c r="C70" s="139" t="s">
        <v>388</v>
      </c>
      <c r="D70" s="139" t="s">
        <v>790</v>
      </c>
      <c r="E70" s="159" t="s">
        <v>703</v>
      </c>
      <c r="F70" s="138"/>
      <c r="G70" s="138"/>
      <c r="H70" s="137"/>
    </row>
    <row r="71" spans="1:8" s="135" customFormat="1" ht="24">
      <c r="A71" s="138" t="str">
        <f ca="1">VLOOKUP(B71,Controls!$B:$AN,39,FALSE)</f>
        <v>geen risico</v>
      </c>
      <c r="B71" s="149" t="s">
        <v>81</v>
      </c>
      <c r="C71" s="139" t="s">
        <v>791</v>
      </c>
      <c r="D71" s="139" t="s">
        <v>792</v>
      </c>
      <c r="E71" s="159" t="s">
        <v>703</v>
      </c>
      <c r="F71" s="138"/>
      <c r="G71" s="138"/>
      <c r="H71" s="137"/>
    </row>
    <row r="72" spans="1:8" s="135" customFormat="1" ht="48">
      <c r="A72" s="138" t="str">
        <f ca="1">VLOOKUP(B72,Controls!$B:$AN,39,FALSE)</f>
        <v>geen risico</v>
      </c>
      <c r="B72" s="149" t="s">
        <v>85</v>
      </c>
      <c r="C72" s="139" t="s">
        <v>390</v>
      </c>
      <c r="D72" s="139" t="s">
        <v>793</v>
      </c>
      <c r="E72" s="159" t="s">
        <v>703</v>
      </c>
      <c r="F72" s="138"/>
      <c r="G72" s="138"/>
      <c r="H72" s="137"/>
    </row>
    <row r="73" spans="1:8" s="135" customFormat="1" ht="48">
      <c r="A73" s="138" t="str">
        <f ca="1">VLOOKUP(B73,Controls!$B:$AN,39,FALSE)</f>
        <v>geen risico</v>
      </c>
      <c r="B73" s="149" t="s">
        <v>87</v>
      </c>
      <c r="C73" s="139" t="s">
        <v>794</v>
      </c>
      <c r="D73" s="139" t="s">
        <v>795</v>
      </c>
      <c r="E73" s="159" t="s">
        <v>703</v>
      </c>
      <c r="F73" s="138"/>
      <c r="G73" s="138"/>
      <c r="H73" s="137"/>
    </row>
    <row r="74" spans="1:8" s="135" customFormat="1">
      <c r="A74" s="140"/>
      <c r="B74" s="185" t="s">
        <v>796</v>
      </c>
      <c r="C74" s="185"/>
      <c r="D74" s="185"/>
      <c r="E74" s="136"/>
      <c r="F74" s="136"/>
      <c r="G74" s="136"/>
      <c r="H74" s="137"/>
    </row>
    <row r="75" spans="1:8" s="135" customFormat="1">
      <c r="A75" s="142"/>
      <c r="B75" s="185" t="s">
        <v>797</v>
      </c>
      <c r="C75" s="185"/>
      <c r="D75" s="185"/>
      <c r="E75" s="136"/>
      <c r="F75" s="136"/>
      <c r="G75" s="136"/>
      <c r="H75" s="137"/>
    </row>
    <row r="76" spans="1:8" s="135" customFormat="1" ht="72">
      <c r="A76" s="138" t="str">
        <f ca="1">VLOOKUP(B76,Controls!$B:$AN,39,FALSE)</f>
        <v>geen risico</v>
      </c>
      <c r="B76" s="149" t="s">
        <v>23</v>
      </c>
      <c r="C76" s="139" t="s">
        <v>392</v>
      </c>
      <c r="D76" s="139" t="s">
        <v>798</v>
      </c>
      <c r="E76" s="159" t="s">
        <v>703</v>
      </c>
      <c r="F76" s="138"/>
      <c r="G76" s="138"/>
      <c r="H76" s="137"/>
    </row>
    <row r="77" spans="1:8" s="135" customFormat="1" ht="48">
      <c r="A77" s="138" t="str">
        <f ca="1">VLOOKUP(B77,Controls!$B:$AN,39,FALSE)</f>
        <v>geen risico</v>
      </c>
      <c r="B77" s="149" t="s">
        <v>263</v>
      </c>
      <c r="C77" s="139" t="s">
        <v>799</v>
      </c>
      <c r="D77" s="139" t="s">
        <v>800</v>
      </c>
      <c r="E77" s="159" t="s">
        <v>703</v>
      </c>
      <c r="F77" s="138"/>
      <c r="G77" s="138"/>
      <c r="H77" s="137"/>
    </row>
    <row r="78" spans="1:8" s="135" customFormat="1" ht="84">
      <c r="A78" s="138" t="str">
        <f ca="1">VLOOKUP(B78,Controls!$B:$AN,39,FALSE)</f>
        <v>geen risico</v>
      </c>
      <c r="B78" s="149" t="s">
        <v>265</v>
      </c>
      <c r="C78" s="139" t="s">
        <v>801</v>
      </c>
      <c r="D78" s="139" t="s">
        <v>802</v>
      </c>
      <c r="E78" s="159" t="s">
        <v>703</v>
      </c>
      <c r="F78" s="138"/>
      <c r="G78" s="138"/>
      <c r="H78" s="137"/>
    </row>
    <row r="79" spans="1:8" s="135" customFormat="1">
      <c r="A79" s="140"/>
      <c r="B79" s="185" t="s">
        <v>803</v>
      </c>
      <c r="C79" s="185"/>
      <c r="D79" s="185"/>
      <c r="E79" s="136"/>
      <c r="F79" s="136"/>
      <c r="G79" s="136"/>
      <c r="H79" s="137"/>
    </row>
    <row r="80" spans="1:8" s="135" customFormat="1">
      <c r="A80" s="142"/>
      <c r="B80" s="185" t="s">
        <v>804</v>
      </c>
      <c r="C80" s="185"/>
      <c r="D80" s="185"/>
      <c r="E80" s="136"/>
      <c r="F80" s="136"/>
      <c r="G80" s="136"/>
      <c r="H80" s="137"/>
    </row>
    <row r="81" spans="1:8" s="144" customFormat="1" ht="48">
      <c r="A81" s="138" t="str">
        <f ca="1">VLOOKUP(B81,Controls!$B:$AN,39,FALSE)</f>
        <v>geen risico</v>
      </c>
      <c r="B81" s="150" t="s">
        <v>89</v>
      </c>
      <c r="C81" s="139" t="s">
        <v>395</v>
      </c>
      <c r="D81" s="139" t="s">
        <v>805</v>
      </c>
      <c r="E81" s="159" t="s">
        <v>703</v>
      </c>
      <c r="F81" s="139"/>
      <c r="G81" s="139"/>
      <c r="H81" s="143"/>
    </row>
    <row r="82" spans="1:8" s="144" customFormat="1" ht="60">
      <c r="A82" s="138" t="str">
        <f ca="1">VLOOKUP(B82,Controls!$B:$AN,39,FALSE)</f>
        <v>geen risico</v>
      </c>
      <c r="B82" s="150" t="s">
        <v>91</v>
      </c>
      <c r="C82" s="139" t="s">
        <v>806</v>
      </c>
      <c r="D82" s="139" t="s">
        <v>807</v>
      </c>
      <c r="E82" s="159" t="s">
        <v>703</v>
      </c>
      <c r="F82" s="139"/>
      <c r="G82" s="139"/>
      <c r="H82" s="143"/>
    </row>
    <row r="83" spans="1:8" s="135" customFormat="1">
      <c r="A83" s="140"/>
      <c r="B83" s="185" t="s">
        <v>808</v>
      </c>
      <c r="C83" s="185"/>
      <c r="D83" s="185"/>
      <c r="E83" s="136"/>
      <c r="F83" s="136"/>
      <c r="G83" s="136"/>
      <c r="H83" s="137"/>
    </row>
    <row r="84" spans="1:8" s="135" customFormat="1">
      <c r="A84" s="142"/>
      <c r="B84" s="185" t="s">
        <v>809</v>
      </c>
      <c r="C84" s="185"/>
      <c r="D84" s="185"/>
      <c r="E84" s="136"/>
      <c r="F84" s="136"/>
      <c r="G84" s="136"/>
      <c r="H84" s="137"/>
    </row>
    <row r="85" spans="1:8" s="144" customFormat="1" ht="116.25" customHeight="1">
      <c r="A85" s="138" t="str">
        <f ca="1">VLOOKUP(B85,Controls!$B:$AN,39,FALSE)</f>
        <v>geen risico</v>
      </c>
      <c r="B85" s="150" t="s">
        <v>93</v>
      </c>
      <c r="C85" s="139" t="s">
        <v>810</v>
      </c>
      <c r="D85" s="139" t="s">
        <v>811</v>
      </c>
      <c r="E85" s="159" t="s">
        <v>703</v>
      </c>
      <c r="F85" s="139"/>
      <c r="G85" s="139"/>
      <c r="H85" s="143"/>
    </row>
    <row r="86" spans="1:8" s="144" customFormat="1" ht="72">
      <c r="A86" s="138" t="str">
        <f ca="1">VLOOKUP(B86,Controls!$B:$AN,39,FALSE)</f>
        <v>geen risico</v>
      </c>
      <c r="B86" s="150" t="s">
        <v>215</v>
      </c>
      <c r="C86" s="139" t="s">
        <v>812</v>
      </c>
      <c r="D86" s="139" t="s">
        <v>813</v>
      </c>
      <c r="E86" s="159" t="s">
        <v>703</v>
      </c>
      <c r="F86" s="139"/>
      <c r="G86" s="139"/>
      <c r="H86" s="143"/>
    </row>
    <row r="87" spans="1:8" s="135" customFormat="1">
      <c r="A87" s="140"/>
      <c r="B87" s="185" t="s">
        <v>814</v>
      </c>
      <c r="C87" s="185"/>
      <c r="D87" s="185"/>
      <c r="E87" s="136"/>
      <c r="F87" s="136"/>
      <c r="G87" s="136"/>
      <c r="H87" s="137"/>
    </row>
    <row r="88" spans="1:8" s="135" customFormat="1">
      <c r="A88" s="142"/>
      <c r="B88" s="185" t="s">
        <v>815</v>
      </c>
      <c r="C88" s="185"/>
      <c r="D88" s="185"/>
      <c r="E88" s="136"/>
      <c r="F88" s="136"/>
      <c r="G88" s="136"/>
      <c r="H88" s="137"/>
    </row>
    <row r="89" spans="1:8" s="144" customFormat="1" ht="48">
      <c r="A89" s="138" t="str">
        <f ca="1">VLOOKUP(B89,Controls!$B:$AN,39,FALSE)</f>
        <v>geen risico</v>
      </c>
      <c r="B89" s="150" t="s">
        <v>95</v>
      </c>
      <c r="C89" s="139" t="s">
        <v>399</v>
      </c>
      <c r="D89" s="139" t="s">
        <v>816</v>
      </c>
      <c r="E89" s="159" t="s">
        <v>703</v>
      </c>
      <c r="F89" s="139"/>
      <c r="G89" s="139"/>
      <c r="H89" s="143"/>
    </row>
    <row r="90" spans="1:8" s="135" customFormat="1">
      <c r="A90" s="140"/>
      <c r="B90" s="185" t="s">
        <v>817</v>
      </c>
      <c r="C90" s="185"/>
      <c r="D90" s="185"/>
      <c r="E90" s="136"/>
      <c r="F90" s="136"/>
      <c r="G90" s="136"/>
      <c r="H90" s="137"/>
    </row>
    <row r="91" spans="1:8" s="135" customFormat="1">
      <c r="A91" s="142"/>
      <c r="B91" s="185" t="s">
        <v>818</v>
      </c>
      <c r="C91" s="185"/>
      <c r="D91" s="185"/>
      <c r="E91" s="136"/>
      <c r="F91" s="136"/>
      <c r="G91" s="136"/>
      <c r="H91" s="137"/>
    </row>
    <row r="92" spans="1:8" s="135" customFormat="1" ht="60">
      <c r="A92" s="138" t="str">
        <f ca="1">VLOOKUP(B92,Controls!$B:$AN,39,FALSE)</f>
        <v>geen risico</v>
      </c>
      <c r="B92" s="149" t="s">
        <v>101</v>
      </c>
      <c r="C92" s="139" t="s">
        <v>400</v>
      </c>
      <c r="D92" s="139" t="s">
        <v>819</v>
      </c>
      <c r="E92" s="159" t="s">
        <v>703</v>
      </c>
      <c r="F92" s="139"/>
      <c r="G92" s="139"/>
      <c r="H92" s="137"/>
    </row>
    <row r="93" spans="1:8" s="135" customFormat="1" ht="72">
      <c r="A93" s="138" t="str">
        <f ca="1">VLOOKUP(B93,Controls!$B:$AN,39,FALSE)</f>
        <v>geen risico</v>
      </c>
      <c r="B93" s="149" t="s">
        <v>153</v>
      </c>
      <c r="C93" s="139" t="s">
        <v>401</v>
      </c>
      <c r="D93" s="139" t="s">
        <v>820</v>
      </c>
      <c r="E93" s="159" t="s">
        <v>703</v>
      </c>
      <c r="F93" s="138"/>
      <c r="G93" s="138"/>
      <c r="H93" s="137"/>
    </row>
    <row r="94" spans="1:8" s="135" customFormat="1">
      <c r="A94" s="140"/>
      <c r="B94" s="185" t="s">
        <v>821</v>
      </c>
      <c r="C94" s="185"/>
      <c r="D94" s="185"/>
      <c r="E94" s="136"/>
      <c r="F94" s="136"/>
      <c r="G94" s="136"/>
      <c r="H94" s="137"/>
    </row>
    <row r="95" spans="1:8" s="135" customFormat="1">
      <c r="A95" s="142"/>
      <c r="B95" s="185" t="s">
        <v>822</v>
      </c>
      <c r="C95" s="185"/>
      <c r="D95" s="185"/>
      <c r="E95" s="136"/>
      <c r="F95" s="136"/>
      <c r="G95" s="136"/>
      <c r="H95" s="137"/>
    </row>
    <row r="96" spans="1:8" s="135" customFormat="1" ht="24">
      <c r="A96" s="138" t="str">
        <f ca="1">VLOOKUP(B96,Controls!$B:$AN,39,FALSE)</f>
        <v>geen risico</v>
      </c>
      <c r="B96" s="149" t="s">
        <v>103</v>
      </c>
      <c r="C96" s="139" t="s">
        <v>402</v>
      </c>
      <c r="D96" s="139" t="s">
        <v>823</v>
      </c>
      <c r="E96" s="159" t="s">
        <v>703</v>
      </c>
      <c r="F96" s="138"/>
      <c r="G96" s="138"/>
      <c r="H96" s="137"/>
    </row>
    <row r="97" spans="1:8" s="135" customFormat="1" ht="36">
      <c r="A97" s="138" t="str">
        <f ca="1">VLOOKUP(B97,Controls!$B:$AN,39,FALSE)</f>
        <v>geen risico</v>
      </c>
      <c r="B97" s="149" t="s">
        <v>105</v>
      </c>
      <c r="C97" s="139" t="s">
        <v>403</v>
      </c>
      <c r="D97" s="139" t="s">
        <v>824</v>
      </c>
      <c r="E97" s="159" t="s">
        <v>703</v>
      </c>
      <c r="F97" s="138"/>
      <c r="G97" s="138"/>
      <c r="H97" s="137"/>
    </row>
    <row r="98" spans="1:8" s="135" customFormat="1" ht="48">
      <c r="A98" s="138" t="str">
        <f ca="1">VLOOKUP(B98,Controls!$B:$AN,39,FALSE)</f>
        <v>geen risico</v>
      </c>
      <c r="B98" s="149" t="s">
        <v>107</v>
      </c>
      <c r="C98" s="139" t="s">
        <v>404</v>
      </c>
      <c r="D98" s="139" t="s">
        <v>825</v>
      </c>
      <c r="E98" s="159" t="s">
        <v>703</v>
      </c>
      <c r="F98" s="138"/>
      <c r="G98" s="138"/>
      <c r="H98" s="137"/>
    </row>
    <row r="99" spans="1:8" s="135" customFormat="1" ht="24">
      <c r="A99" s="138" t="str">
        <f ca="1">VLOOKUP(B99,Controls!$B:$AN,39,FALSE)</f>
        <v>geen risico</v>
      </c>
      <c r="B99" s="149" t="s">
        <v>109</v>
      </c>
      <c r="C99" s="139" t="s">
        <v>405</v>
      </c>
      <c r="D99" s="139" t="s">
        <v>826</v>
      </c>
      <c r="E99" s="159" t="s">
        <v>703</v>
      </c>
      <c r="F99" s="138"/>
      <c r="G99" s="138"/>
      <c r="H99" s="137"/>
    </row>
    <row r="100" spans="1:8" s="135" customFormat="1">
      <c r="A100" s="140"/>
      <c r="B100" s="185" t="s">
        <v>827</v>
      </c>
      <c r="C100" s="185"/>
      <c r="D100" s="185"/>
      <c r="E100" s="136"/>
      <c r="F100" s="136"/>
      <c r="G100" s="136"/>
      <c r="H100" s="137"/>
    </row>
    <row r="101" spans="1:8" s="135" customFormat="1">
      <c r="A101" s="142"/>
      <c r="B101" s="185" t="s">
        <v>828</v>
      </c>
      <c r="C101" s="185"/>
      <c r="D101" s="185"/>
      <c r="E101" s="136"/>
      <c r="F101" s="136"/>
      <c r="G101" s="136"/>
      <c r="H101" s="137"/>
    </row>
    <row r="102" spans="1:8" s="135" customFormat="1" ht="48">
      <c r="A102" s="138" t="str">
        <f ca="1">VLOOKUP(B102,Controls!$B:$AN,39,FALSE)</f>
        <v>geen risico</v>
      </c>
      <c r="B102" s="149" t="s">
        <v>123</v>
      </c>
      <c r="C102" s="139" t="s">
        <v>829</v>
      </c>
      <c r="D102" s="139" t="s">
        <v>830</v>
      </c>
      <c r="E102" s="159" t="s">
        <v>703</v>
      </c>
      <c r="F102" s="138"/>
      <c r="G102" s="138"/>
      <c r="H102" s="137"/>
    </row>
    <row r="103" spans="1:8" s="135" customFormat="1" ht="36">
      <c r="A103" s="138" t="str">
        <f ca="1">VLOOKUP(B103,Controls!$B:$AN,39,FALSE)</f>
        <v>geen risico</v>
      </c>
      <c r="B103" s="149" t="s">
        <v>111</v>
      </c>
      <c r="C103" s="139" t="s">
        <v>831</v>
      </c>
      <c r="D103" s="139" t="s">
        <v>832</v>
      </c>
      <c r="E103" s="159" t="s">
        <v>703</v>
      </c>
      <c r="F103" s="138"/>
      <c r="G103" s="138"/>
      <c r="H103" s="137"/>
    </row>
    <row r="104" spans="1:8" s="135" customFormat="1" ht="48">
      <c r="A104" s="138" t="str">
        <f ca="1">VLOOKUP(B104,Controls!$B:$AN,39,FALSE)</f>
        <v>geen risico</v>
      </c>
      <c r="B104" s="149" t="s">
        <v>113</v>
      </c>
      <c r="C104" s="139" t="s">
        <v>833</v>
      </c>
      <c r="D104" s="139" t="s">
        <v>834</v>
      </c>
      <c r="E104" s="159" t="s">
        <v>703</v>
      </c>
      <c r="F104" s="138"/>
      <c r="G104" s="138"/>
      <c r="H104" s="137"/>
    </row>
    <row r="105" spans="1:8" s="144" customFormat="1" ht="36">
      <c r="A105" s="138" t="str">
        <f ca="1">VLOOKUP(B105,Controls!$B:$AN,39,FALSE)</f>
        <v>geen risico</v>
      </c>
      <c r="B105" s="149" t="s">
        <v>117</v>
      </c>
      <c r="C105" s="139" t="s">
        <v>835</v>
      </c>
      <c r="D105" s="139" t="s">
        <v>836</v>
      </c>
      <c r="E105" s="159" t="s">
        <v>703</v>
      </c>
      <c r="F105" s="138"/>
      <c r="G105" s="139"/>
      <c r="H105" s="143"/>
    </row>
    <row r="106" spans="1:8" s="135" customFormat="1" ht="48">
      <c r="A106" s="138" t="str">
        <f ca="1">VLOOKUP(B106,Controls!$B:$AN,39,FALSE)</f>
        <v>geen risico</v>
      </c>
      <c r="B106" s="149" t="s">
        <v>119</v>
      </c>
      <c r="C106" s="139" t="s">
        <v>837</v>
      </c>
      <c r="D106" s="139" t="s">
        <v>838</v>
      </c>
      <c r="E106" s="159" t="s">
        <v>703</v>
      </c>
      <c r="F106" s="139"/>
      <c r="G106" s="139"/>
      <c r="H106" s="137"/>
    </row>
    <row r="107" spans="1:8" s="135" customFormat="1">
      <c r="A107" s="140"/>
      <c r="B107" s="185" t="s">
        <v>839</v>
      </c>
      <c r="C107" s="185"/>
      <c r="D107" s="185"/>
      <c r="E107" s="136"/>
      <c r="F107" s="136"/>
      <c r="G107" s="136"/>
      <c r="H107" s="137"/>
    </row>
    <row r="108" spans="1:8" s="135" customFormat="1">
      <c r="A108" s="142"/>
      <c r="B108" s="185" t="s">
        <v>840</v>
      </c>
      <c r="C108" s="185"/>
      <c r="D108" s="185"/>
      <c r="E108" s="136"/>
      <c r="F108" s="136"/>
      <c r="G108" s="136"/>
      <c r="H108" s="137"/>
    </row>
    <row r="109" spans="1:8" s="135" customFormat="1" ht="60">
      <c r="A109" s="138" t="str">
        <f ca="1">VLOOKUP(B109,Controls!$B:$AN,39,FALSE)</f>
        <v>geen risico</v>
      </c>
      <c r="B109" s="149" t="s">
        <v>115</v>
      </c>
      <c r="C109" s="139" t="s">
        <v>841</v>
      </c>
      <c r="D109" s="139" t="s">
        <v>842</v>
      </c>
      <c r="E109" s="159" t="s">
        <v>703</v>
      </c>
      <c r="F109" s="138"/>
      <c r="G109" s="138"/>
      <c r="H109" s="137"/>
    </row>
    <row r="110" spans="1:8" s="135" customFormat="1" ht="60">
      <c r="A110" s="138" t="str">
        <f ca="1">VLOOKUP(B110,Controls!$B:$AN,39,FALSE)</f>
        <v>geen risico</v>
      </c>
      <c r="B110" s="149" t="s">
        <v>197</v>
      </c>
      <c r="C110" s="139" t="s">
        <v>843</v>
      </c>
      <c r="D110" s="139" t="s">
        <v>844</v>
      </c>
      <c r="E110" s="159" t="s">
        <v>703</v>
      </c>
      <c r="F110" s="138"/>
      <c r="G110" s="138"/>
      <c r="H110" s="137"/>
    </row>
    <row r="111" spans="1:8" s="135" customFormat="1" ht="48">
      <c r="A111" s="138" t="str">
        <f ca="1">VLOOKUP(B111,Controls!$B:$AN,39,FALSE)</f>
        <v>geen risico</v>
      </c>
      <c r="B111" s="149" t="s">
        <v>121</v>
      </c>
      <c r="C111" s="139" t="s">
        <v>413</v>
      </c>
      <c r="D111" s="139" t="s">
        <v>845</v>
      </c>
      <c r="E111" s="159" t="s">
        <v>703</v>
      </c>
      <c r="F111" s="138"/>
      <c r="G111" s="138"/>
      <c r="H111" s="137"/>
    </row>
    <row r="112" spans="1:8" s="135" customFormat="1">
      <c r="A112" s="140"/>
      <c r="B112" s="185" t="s">
        <v>846</v>
      </c>
      <c r="C112" s="185"/>
      <c r="D112" s="185"/>
      <c r="E112" s="136"/>
      <c r="F112" s="136"/>
      <c r="G112" s="136"/>
      <c r="H112" s="137"/>
    </row>
    <row r="113" spans="1:8" s="135" customFormat="1">
      <c r="A113" s="142"/>
      <c r="B113" s="185" t="s">
        <v>847</v>
      </c>
      <c r="C113" s="185"/>
      <c r="D113" s="185"/>
      <c r="E113" s="136"/>
      <c r="F113" s="136"/>
      <c r="G113" s="136"/>
      <c r="H113" s="137"/>
    </row>
    <row r="114" spans="1:8" s="135" customFormat="1" ht="72">
      <c r="A114" s="138" t="str">
        <f ca="1">VLOOKUP(B114,Controls!$B:$AN,39,FALSE)</f>
        <v>geen risico</v>
      </c>
      <c r="B114" s="149" t="s">
        <v>173</v>
      </c>
      <c r="C114" s="139" t="s">
        <v>848</v>
      </c>
      <c r="D114" s="139" t="s">
        <v>849</v>
      </c>
      <c r="E114" s="159" t="s">
        <v>703</v>
      </c>
      <c r="F114" s="138"/>
      <c r="G114" s="138"/>
      <c r="H114" s="137"/>
    </row>
    <row r="115" spans="1:8" s="135" customFormat="1" ht="103.5" customHeight="1">
      <c r="A115" s="138" t="str">
        <f ca="1">VLOOKUP(B115,Controls!$B:$AN,39,FALSE)</f>
        <v>geen risico</v>
      </c>
      <c r="B115" s="149" t="s">
        <v>175</v>
      </c>
      <c r="C115" s="139" t="s">
        <v>850</v>
      </c>
      <c r="D115" s="139" t="s">
        <v>851</v>
      </c>
      <c r="E115" s="159" t="s">
        <v>703</v>
      </c>
      <c r="F115" s="139"/>
      <c r="G115" s="139"/>
      <c r="H115" s="137"/>
    </row>
    <row r="116" spans="1:8" s="135" customFormat="1" ht="36">
      <c r="A116" s="138" t="str">
        <f ca="1">VLOOKUP(B116,Controls!$B:$AN,39,FALSE)</f>
        <v>geen risico</v>
      </c>
      <c r="B116" s="149" t="s">
        <v>177</v>
      </c>
      <c r="C116" s="139" t="s">
        <v>852</v>
      </c>
      <c r="D116" s="139" t="s">
        <v>853</v>
      </c>
      <c r="E116" s="159" t="s">
        <v>703</v>
      </c>
      <c r="F116" s="139"/>
      <c r="G116" s="139"/>
      <c r="H116" s="137"/>
    </row>
    <row r="117" spans="1:8" s="135" customFormat="1" ht="36">
      <c r="A117" s="138" t="str">
        <f ca="1">VLOOKUP(B117,Controls!$B:$AN,39,FALSE)</f>
        <v>geen risico</v>
      </c>
      <c r="B117" s="149" t="s">
        <v>97</v>
      </c>
      <c r="C117" s="139" t="s">
        <v>854</v>
      </c>
      <c r="D117" s="139" t="s">
        <v>855</v>
      </c>
      <c r="E117" s="159" t="s">
        <v>703</v>
      </c>
      <c r="F117" s="138"/>
      <c r="G117" s="138"/>
      <c r="H117" s="137"/>
    </row>
    <row r="118" spans="1:8" s="135" customFormat="1" ht="36">
      <c r="A118" s="138" t="str">
        <f ca="1">VLOOKUP(B118,Controls!$B:$AN,39,FALSE)</f>
        <v>geen risico</v>
      </c>
      <c r="B118" s="149" t="s">
        <v>99</v>
      </c>
      <c r="C118" s="139" t="s">
        <v>418</v>
      </c>
      <c r="D118" s="139" t="s">
        <v>856</v>
      </c>
      <c r="E118" s="159" t="s">
        <v>703</v>
      </c>
      <c r="F118" s="138"/>
      <c r="G118" s="138"/>
      <c r="H118" s="137"/>
    </row>
    <row r="119" spans="1:8" s="135" customFormat="1" ht="48">
      <c r="A119" s="138" t="str">
        <f ca="1">VLOOKUP(B119,Controls!$B:$AN,39,FALSE)</f>
        <v>geen risico</v>
      </c>
      <c r="B119" s="149" t="s">
        <v>179</v>
      </c>
      <c r="C119" s="139" t="s">
        <v>419</v>
      </c>
      <c r="D119" s="139" t="s">
        <v>857</v>
      </c>
      <c r="E119" s="159" t="s">
        <v>703</v>
      </c>
      <c r="F119" s="138"/>
      <c r="G119" s="138"/>
      <c r="H119" s="137"/>
    </row>
    <row r="120" spans="1:8" s="135" customFormat="1">
      <c r="A120" s="140"/>
      <c r="B120" s="185" t="s">
        <v>858</v>
      </c>
      <c r="C120" s="185"/>
      <c r="D120" s="185"/>
      <c r="E120" s="136"/>
      <c r="F120" s="136"/>
      <c r="G120" s="136"/>
      <c r="H120" s="137"/>
    </row>
    <row r="121" spans="1:8" s="135" customFormat="1">
      <c r="A121" s="141"/>
      <c r="B121" s="185" t="s">
        <v>859</v>
      </c>
      <c r="C121" s="185"/>
      <c r="D121" s="185"/>
      <c r="E121" s="136"/>
      <c r="F121" s="136"/>
      <c r="G121" s="136"/>
      <c r="H121" s="137"/>
    </row>
    <row r="122" spans="1:8" s="135" customFormat="1">
      <c r="A122" s="142"/>
      <c r="B122" s="185" t="s">
        <v>860</v>
      </c>
      <c r="C122" s="185"/>
      <c r="D122" s="185"/>
      <c r="E122" s="136"/>
      <c r="F122" s="136"/>
      <c r="G122" s="136"/>
      <c r="H122" s="137"/>
    </row>
    <row r="123" spans="1:8" s="135" customFormat="1" ht="36">
      <c r="A123" s="138" t="str">
        <f ca="1">VLOOKUP(B123,Controls!$B:$AN,39,FALSE)</f>
        <v>geen risico</v>
      </c>
      <c r="B123" s="149" t="s">
        <v>125</v>
      </c>
      <c r="C123" s="139" t="s">
        <v>861</v>
      </c>
      <c r="D123" s="139" t="s">
        <v>862</v>
      </c>
      <c r="E123" s="159" t="s">
        <v>703</v>
      </c>
      <c r="F123" s="138"/>
      <c r="G123" s="138"/>
      <c r="H123" s="137"/>
    </row>
    <row r="124" spans="1:8" s="135" customFormat="1">
      <c r="A124" s="140"/>
      <c r="B124" s="185" t="s">
        <v>863</v>
      </c>
      <c r="C124" s="185"/>
      <c r="D124" s="185"/>
      <c r="E124" s="136"/>
      <c r="F124" s="136"/>
      <c r="G124" s="136"/>
      <c r="H124" s="137"/>
    </row>
    <row r="125" spans="1:8" s="135" customFormat="1">
      <c r="A125" s="142"/>
      <c r="B125" s="185" t="s">
        <v>864</v>
      </c>
      <c r="C125" s="185"/>
      <c r="D125" s="185"/>
      <c r="E125" s="136"/>
      <c r="F125" s="136"/>
      <c r="G125" s="136"/>
      <c r="H125" s="137"/>
    </row>
    <row r="126" spans="1:8" s="135" customFormat="1" ht="48">
      <c r="A126" s="138" t="str">
        <f ca="1">VLOOKUP(B126,Controls!$B:$AN,39,FALSE)</f>
        <v>geen risico</v>
      </c>
      <c r="B126" s="149" t="s">
        <v>127</v>
      </c>
      <c r="C126" s="139" t="s">
        <v>421</v>
      </c>
      <c r="D126" s="139" t="s">
        <v>865</v>
      </c>
      <c r="E126" s="159" t="s">
        <v>703</v>
      </c>
      <c r="F126" s="138"/>
      <c r="G126" s="138"/>
      <c r="H126" s="137"/>
    </row>
    <row r="127" spans="1:8" s="135" customFormat="1" ht="24">
      <c r="A127" s="138" t="str">
        <f ca="1">VLOOKUP(B127,Controls!$B:$AN,39,FALSE)</f>
        <v>geen risico</v>
      </c>
      <c r="B127" s="149" t="s">
        <v>127</v>
      </c>
      <c r="C127" s="139" t="s">
        <v>422</v>
      </c>
      <c r="D127" s="139" t="s">
        <v>866</v>
      </c>
      <c r="E127" s="159" t="s">
        <v>703</v>
      </c>
      <c r="F127" s="138"/>
      <c r="G127" s="138"/>
      <c r="H127" s="137"/>
    </row>
    <row r="128" spans="1:8" s="135" customFormat="1" ht="24">
      <c r="A128" s="138" t="str">
        <f ca="1">VLOOKUP(B128,Controls!$B:$AN,39,FALSE)</f>
        <v>geen risico</v>
      </c>
      <c r="B128" s="149" t="s">
        <v>131</v>
      </c>
      <c r="C128" s="139" t="s">
        <v>423</v>
      </c>
      <c r="D128" s="139" t="s">
        <v>867</v>
      </c>
      <c r="E128" s="159" t="s">
        <v>703</v>
      </c>
      <c r="F128" s="138"/>
      <c r="G128" s="138"/>
      <c r="H128" s="137"/>
    </row>
    <row r="129" spans="1:8" s="135" customFormat="1" ht="24">
      <c r="A129" s="138" t="str">
        <f ca="1">VLOOKUP(B129,Controls!$B:$AN,39,FALSE)</f>
        <v>geen risico</v>
      </c>
      <c r="B129" s="149" t="s">
        <v>133</v>
      </c>
      <c r="C129" s="139" t="s">
        <v>868</v>
      </c>
      <c r="D129" s="139" t="s">
        <v>869</v>
      </c>
      <c r="E129" s="159" t="s">
        <v>703</v>
      </c>
      <c r="F129" s="138"/>
      <c r="G129" s="138"/>
      <c r="H129" s="137"/>
    </row>
    <row r="130" spans="1:8" s="135" customFormat="1">
      <c r="A130" s="140"/>
      <c r="B130" s="185" t="s">
        <v>870</v>
      </c>
      <c r="C130" s="185"/>
      <c r="D130" s="185"/>
      <c r="E130" s="136"/>
      <c r="F130" s="136"/>
      <c r="G130" s="136"/>
      <c r="H130" s="137"/>
    </row>
    <row r="131" spans="1:8" s="135" customFormat="1">
      <c r="A131" s="142"/>
      <c r="B131" s="185" t="s">
        <v>871</v>
      </c>
      <c r="C131" s="185"/>
      <c r="D131" s="185"/>
      <c r="E131" s="136"/>
      <c r="F131" s="136"/>
      <c r="G131" s="136"/>
      <c r="H131" s="137"/>
    </row>
    <row r="132" spans="1:8" s="135" customFormat="1" ht="36">
      <c r="A132" s="138" t="str">
        <f ca="1">VLOOKUP(B132,Controls!$B:$AN,39,FALSE)</f>
        <v>geen risico</v>
      </c>
      <c r="B132" s="149" t="s">
        <v>137</v>
      </c>
      <c r="C132" s="139" t="s">
        <v>425</v>
      </c>
      <c r="D132" s="139" t="s">
        <v>872</v>
      </c>
      <c r="E132" s="159" t="s">
        <v>703</v>
      </c>
      <c r="F132" s="138"/>
      <c r="G132" s="138"/>
      <c r="H132" s="137"/>
    </row>
    <row r="133" spans="1:8" s="135" customFormat="1" ht="24">
      <c r="A133" s="138" t="str">
        <f ca="1">VLOOKUP(B133,Controls!$B:$AN,39,FALSE)</f>
        <v>geen risico</v>
      </c>
      <c r="B133" s="149" t="s">
        <v>139</v>
      </c>
      <c r="C133" s="139" t="s">
        <v>426</v>
      </c>
      <c r="D133" s="139" t="s">
        <v>873</v>
      </c>
      <c r="E133" s="159" t="s">
        <v>703</v>
      </c>
      <c r="F133" s="138"/>
      <c r="G133" s="138"/>
      <c r="H133" s="137"/>
    </row>
    <row r="134" spans="1:8" s="135" customFormat="1" ht="36">
      <c r="A134" s="138" t="str">
        <f ca="1">VLOOKUP(B134,Controls!$B:$AN,39,FALSE)</f>
        <v>geen risico</v>
      </c>
      <c r="B134" s="149" t="s">
        <v>75</v>
      </c>
      <c r="C134" s="139" t="s">
        <v>874</v>
      </c>
      <c r="D134" s="139" t="s">
        <v>875</v>
      </c>
      <c r="E134" s="159" t="s">
        <v>703</v>
      </c>
      <c r="F134" s="138"/>
      <c r="G134" s="138"/>
      <c r="H134" s="137"/>
    </row>
    <row r="135" spans="1:8" s="135" customFormat="1">
      <c r="A135" s="140"/>
      <c r="B135" s="185" t="s">
        <v>876</v>
      </c>
      <c r="C135" s="185"/>
      <c r="D135" s="185"/>
      <c r="E135" s="136"/>
      <c r="F135" s="136"/>
      <c r="G135" s="136"/>
      <c r="H135" s="137"/>
    </row>
    <row r="136" spans="1:8" s="135" customFormat="1">
      <c r="A136" s="142"/>
      <c r="B136" s="185" t="s">
        <v>877</v>
      </c>
      <c r="C136" s="185"/>
      <c r="D136" s="185"/>
      <c r="E136" s="136"/>
      <c r="F136" s="136"/>
      <c r="G136" s="136"/>
      <c r="H136" s="137"/>
    </row>
    <row r="137" spans="1:8" s="135" customFormat="1" ht="24">
      <c r="A137" s="138" t="str">
        <f ca="1">VLOOKUP(B137,Controls!$B:$AN,39,FALSE)</f>
        <v>geen risico</v>
      </c>
      <c r="B137" s="149" t="s">
        <v>141</v>
      </c>
      <c r="C137" s="139" t="s">
        <v>428</v>
      </c>
      <c r="D137" s="139" t="s">
        <v>878</v>
      </c>
      <c r="E137" s="159" t="s">
        <v>703</v>
      </c>
      <c r="F137" s="138"/>
      <c r="G137" s="138"/>
      <c r="H137" s="137"/>
    </row>
    <row r="138" spans="1:8" s="135" customFormat="1" ht="36">
      <c r="A138" s="138" t="str">
        <f ca="1">VLOOKUP(B138,Controls!$B:$AN,39,FALSE)</f>
        <v>geen risico</v>
      </c>
      <c r="B138" s="149" t="s">
        <v>143</v>
      </c>
      <c r="C138" s="139" t="s">
        <v>429</v>
      </c>
      <c r="D138" s="139" t="s">
        <v>879</v>
      </c>
      <c r="E138" s="159" t="s">
        <v>703</v>
      </c>
      <c r="F138" s="138"/>
      <c r="G138" s="138"/>
      <c r="H138" s="137"/>
    </row>
    <row r="139" spans="1:8" s="135" customFormat="1" ht="36">
      <c r="A139" s="138" t="str">
        <f ca="1">VLOOKUP(B139,Controls!$B:$AN,39,FALSE)</f>
        <v>geen risico</v>
      </c>
      <c r="B139" s="149" t="s">
        <v>155</v>
      </c>
      <c r="C139" s="139" t="s">
        <v>880</v>
      </c>
      <c r="D139" s="139" t="s">
        <v>881</v>
      </c>
      <c r="E139" s="159" t="s">
        <v>703</v>
      </c>
      <c r="F139" s="138"/>
      <c r="G139" s="138"/>
      <c r="H139" s="137"/>
    </row>
    <row r="140" spans="1:8" s="135" customFormat="1" ht="36">
      <c r="A140" s="138" t="str">
        <f ca="1">VLOOKUP(B140,Controls!$B:$AN,39,FALSE)</f>
        <v>geen risico</v>
      </c>
      <c r="B140" s="149" t="s">
        <v>145</v>
      </c>
      <c r="C140" s="139" t="s">
        <v>882</v>
      </c>
      <c r="D140" s="139" t="s">
        <v>883</v>
      </c>
      <c r="E140" s="159" t="s">
        <v>703</v>
      </c>
      <c r="F140" s="138"/>
      <c r="G140" s="138"/>
      <c r="H140" s="137"/>
    </row>
    <row r="141" spans="1:8" s="135" customFormat="1" ht="36">
      <c r="A141" s="138" t="str">
        <f ca="1">VLOOKUP(B141,Controls!$B:$AN,39,FALSE)</f>
        <v>geen risico</v>
      </c>
      <c r="B141" s="149" t="s">
        <v>147</v>
      </c>
      <c r="C141" s="139" t="s">
        <v>432</v>
      </c>
      <c r="D141" s="139" t="s">
        <v>884</v>
      </c>
      <c r="E141" s="159" t="s">
        <v>703</v>
      </c>
      <c r="F141" s="138"/>
      <c r="G141" s="138"/>
      <c r="H141" s="137"/>
    </row>
    <row r="142" spans="1:8" s="135" customFormat="1" ht="60">
      <c r="A142" s="138" t="str">
        <f ca="1">VLOOKUP(B142,Controls!$B:$AN,39,FALSE)</f>
        <v>geen risico</v>
      </c>
      <c r="B142" s="149" t="s">
        <v>149</v>
      </c>
      <c r="C142" s="139" t="s">
        <v>885</v>
      </c>
      <c r="D142" s="139" t="s">
        <v>886</v>
      </c>
      <c r="E142" s="159" t="s">
        <v>703</v>
      </c>
      <c r="F142" s="138"/>
      <c r="G142" s="138"/>
      <c r="H142" s="137"/>
    </row>
    <row r="143" spans="1:8" s="135" customFormat="1" ht="72">
      <c r="A143" s="138" t="str">
        <f ca="1">VLOOKUP(B143,Controls!$B:$AN,39,FALSE)</f>
        <v>geen risico</v>
      </c>
      <c r="B143" s="149" t="s">
        <v>151</v>
      </c>
      <c r="C143" s="139" t="s">
        <v>887</v>
      </c>
      <c r="D143" s="139" t="s">
        <v>888</v>
      </c>
      <c r="E143" s="159" t="s">
        <v>703</v>
      </c>
      <c r="F143" s="138"/>
      <c r="G143" s="138"/>
      <c r="H143" s="137"/>
    </row>
    <row r="144" spans="1:8" s="135" customFormat="1">
      <c r="A144" s="140"/>
      <c r="B144" s="185" t="s">
        <v>889</v>
      </c>
      <c r="C144" s="185"/>
      <c r="D144" s="185"/>
      <c r="E144" s="136"/>
      <c r="F144" s="136"/>
      <c r="G144" s="136"/>
      <c r="H144" s="137"/>
    </row>
    <row r="145" spans="1:8" s="135" customFormat="1">
      <c r="A145" s="142"/>
      <c r="B145" s="185" t="s">
        <v>890</v>
      </c>
      <c r="C145" s="185"/>
      <c r="D145" s="185"/>
      <c r="E145" s="136"/>
      <c r="F145" s="136"/>
      <c r="G145" s="136"/>
      <c r="H145" s="137"/>
    </row>
    <row r="146" spans="1:8" s="135" customFormat="1" ht="24">
      <c r="A146" s="138" t="str">
        <f ca="1">VLOOKUP(B146,Controls!$B:$AN,39,FALSE)</f>
        <v>geen risico</v>
      </c>
      <c r="B146" s="149" t="s">
        <v>157</v>
      </c>
      <c r="C146" s="139" t="s">
        <v>891</v>
      </c>
      <c r="D146" s="139" t="s">
        <v>892</v>
      </c>
      <c r="E146" s="159" t="s">
        <v>703</v>
      </c>
      <c r="F146" s="138"/>
      <c r="G146" s="138"/>
      <c r="H146" s="137"/>
    </row>
    <row r="147" spans="1:8" s="135" customFormat="1" ht="60">
      <c r="A147" s="138" t="str">
        <f ca="1">VLOOKUP(B147,Controls!$B:$AN,39,FALSE)</f>
        <v>geen risico</v>
      </c>
      <c r="B147" s="149" t="s">
        <v>159</v>
      </c>
      <c r="C147" s="139" t="s">
        <v>893</v>
      </c>
      <c r="D147" s="139" t="s">
        <v>894</v>
      </c>
      <c r="E147" s="159" t="s">
        <v>703</v>
      </c>
      <c r="F147" s="138"/>
      <c r="G147" s="138"/>
      <c r="H147" s="137"/>
    </row>
    <row r="148" spans="1:8" s="135" customFormat="1" ht="36">
      <c r="A148" s="138" t="str">
        <f ca="1">VLOOKUP(B148,Controls!$B:$AN,39,FALSE)</f>
        <v>geen risico</v>
      </c>
      <c r="B148" s="149" t="s">
        <v>161</v>
      </c>
      <c r="C148" s="139" t="s">
        <v>437</v>
      </c>
      <c r="D148" s="139" t="s">
        <v>895</v>
      </c>
      <c r="E148" s="159" t="s">
        <v>703</v>
      </c>
      <c r="F148" s="138"/>
      <c r="G148" s="138"/>
      <c r="H148" s="137"/>
    </row>
    <row r="149" spans="1:8" s="135" customFormat="1" ht="48">
      <c r="A149" s="138" t="str">
        <f ca="1">VLOOKUP(B149,Controls!$B:$AN,39,FALSE)</f>
        <v>geen risico</v>
      </c>
      <c r="B149" s="149" t="s">
        <v>163</v>
      </c>
      <c r="C149" s="139" t="s">
        <v>438</v>
      </c>
      <c r="D149" s="139" t="s">
        <v>896</v>
      </c>
      <c r="E149" s="159" t="s">
        <v>703</v>
      </c>
      <c r="F149" s="138"/>
      <c r="G149" s="138"/>
      <c r="H149" s="137"/>
    </row>
    <row r="150" spans="1:8" s="135" customFormat="1" ht="24">
      <c r="A150" s="138" t="str">
        <f ca="1">VLOOKUP(B150,Controls!$B:$AN,39,FALSE)</f>
        <v>geen risico</v>
      </c>
      <c r="B150" s="149" t="s">
        <v>165</v>
      </c>
      <c r="C150" s="139" t="s">
        <v>897</v>
      </c>
      <c r="D150" s="139" t="s">
        <v>898</v>
      </c>
      <c r="E150" s="159" t="s">
        <v>703</v>
      </c>
      <c r="F150" s="138"/>
      <c r="G150" s="138"/>
      <c r="H150" s="137"/>
    </row>
    <row r="151" spans="1:8" s="135" customFormat="1" ht="36">
      <c r="A151" s="138" t="str">
        <f ca="1">VLOOKUP(B151,Controls!$B:$AN,39,FALSE)</f>
        <v>geen risico</v>
      </c>
      <c r="B151" s="149" t="s">
        <v>167</v>
      </c>
      <c r="C151" s="139" t="s">
        <v>899</v>
      </c>
      <c r="D151" s="139" t="s">
        <v>900</v>
      </c>
      <c r="E151" s="159" t="s">
        <v>703</v>
      </c>
      <c r="F151" s="138"/>
      <c r="G151" s="138"/>
      <c r="H151" s="137"/>
    </row>
    <row r="152" spans="1:8" s="135" customFormat="1">
      <c r="A152" s="140"/>
      <c r="B152" s="185" t="s">
        <v>901</v>
      </c>
      <c r="C152" s="185"/>
      <c r="D152" s="185"/>
      <c r="E152" s="136"/>
      <c r="F152" s="136"/>
      <c r="G152" s="136"/>
      <c r="H152" s="137"/>
    </row>
    <row r="153" spans="1:8" s="135" customFormat="1">
      <c r="A153" s="142"/>
      <c r="B153" s="185" t="s">
        <v>902</v>
      </c>
      <c r="C153" s="185"/>
      <c r="D153" s="185"/>
      <c r="E153" s="136"/>
      <c r="F153" s="136"/>
      <c r="G153" s="136"/>
      <c r="H153" s="137"/>
    </row>
    <row r="154" spans="1:8" s="135" customFormat="1" ht="48">
      <c r="A154" s="138" t="str">
        <f ca="1">VLOOKUP(B154,Controls!$B:$AN,39,FALSE)</f>
        <v>geen risico</v>
      </c>
      <c r="B154" s="149" t="s">
        <v>169</v>
      </c>
      <c r="C154" s="139" t="s">
        <v>441</v>
      </c>
      <c r="D154" s="139" t="s">
        <v>903</v>
      </c>
      <c r="E154" s="159" t="s">
        <v>703</v>
      </c>
      <c r="F154" s="138"/>
      <c r="G154" s="138"/>
      <c r="H154" s="137"/>
    </row>
    <row r="155" spans="1:8" s="135" customFormat="1" ht="24">
      <c r="A155" s="138" t="str">
        <f ca="1">VLOOKUP(B155,Controls!$B:$AN,39,FALSE)</f>
        <v>geen risico</v>
      </c>
      <c r="B155" s="149" t="s">
        <v>171</v>
      </c>
      <c r="C155" s="139" t="s">
        <v>442</v>
      </c>
      <c r="D155" s="139" t="s">
        <v>904</v>
      </c>
      <c r="E155" s="159" t="s">
        <v>703</v>
      </c>
      <c r="F155" s="138"/>
      <c r="G155" s="138"/>
      <c r="H155" s="137"/>
    </row>
    <row r="156" spans="1:8" s="135" customFormat="1">
      <c r="A156" s="140"/>
      <c r="B156" s="185" t="s">
        <v>905</v>
      </c>
      <c r="C156" s="185"/>
      <c r="D156" s="185"/>
      <c r="E156" s="136"/>
      <c r="F156" s="136"/>
      <c r="G156" s="136"/>
      <c r="H156" s="137"/>
    </row>
    <row r="157" spans="1:8" s="135" customFormat="1">
      <c r="A157" s="142"/>
      <c r="B157" s="185" t="s">
        <v>906</v>
      </c>
      <c r="C157" s="185"/>
      <c r="D157" s="185"/>
      <c r="E157" s="136"/>
      <c r="F157" s="136"/>
      <c r="G157" s="136"/>
      <c r="H157" s="137"/>
    </row>
    <row r="158" spans="1:8" s="144" customFormat="1" ht="48">
      <c r="A158" s="138" t="str">
        <f ca="1">VLOOKUP(B158,Controls!$B:$AN,39,FALSE)</f>
        <v>geen risico</v>
      </c>
      <c r="B158" s="149" t="s">
        <v>181</v>
      </c>
      <c r="C158" s="139" t="s">
        <v>907</v>
      </c>
      <c r="D158" s="139" t="s">
        <v>908</v>
      </c>
      <c r="E158" s="159" t="s">
        <v>703</v>
      </c>
      <c r="F158" s="139"/>
      <c r="G158" s="139"/>
      <c r="H158" s="143"/>
    </row>
    <row r="159" spans="1:8" s="135" customFormat="1" ht="77.25" customHeight="1">
      <c r="A159" s="138" t="str">
        <f ca="1">VLOOKUP(B159,Controls!$B:$AN,39,FALSE)</f>
        <v>geen risico</v>
      </c>
      <c r="B159" s="149" t="s">
        <v>183</v>
      </c>
      <c r="C159" s="139" t="s">
        <v>444</v>
      </c>
      <c r="D159" s="139" t="s">
        <v>909</v>
      </c>
      <c r="E159" s="159" t="s">
        <v>703</v>
      </c>
      <c r="F159" s="138"/>
      <c r="G159" s="138"/>
      <c r="H159" s="137"/>
    </row>
    <row r="160" spans="1:8" s="135" customFormat="1">
      <c r="A160" s="140"/>
      <c r="B160" s="185" t="s">
        <v>910</v>
      </c>
      <c r="C160" s="185"/>
      <c r="D160" s="185"/>
      <c r="E160" s="136"/>
      <c r="F160" s="136"/>
      <c r="G160" s="136"/>
      <c r="H160" s="137"/>
    </row>
    <row r="161" spans="1:8" s="135" customFormat="1">
      <c r="A161" s="141"/>
      <c r="B161" s="185" t="s">
        <v>911</v>
      </c>
      <c r="C161" s="185"/>
      <c r="D161" s="185"/>
      <c r="E161" s="136"/>
      <c r="F161" s="136"/>
      <c r="G161" s="136"/>
      <c r="H161" s="137"/>
    </row>
    <row r="162" spans="1:8" s="135" customFormat="1">
      <c r="A162" s="142"/>
      <c r="B162" s="185" t="s">
        <v>912</v>
      </c>
      <c r="C162" s="185"/>
      <c r="D162" s="185"/>
      <c r="E162" s="136"/>
      <c r="F162" s="136"/>
      <c r="G162" s="136"/>
      <c r="H162" s="137"/>
    </row>
    <row r="163" spans="1:8" s="135" customFormat="1" ht="48">
      <c r="A163" s="138" t="str">
        <f ca="1">VLOOKUP(B163,Controls!$B:$AN,39,FALSE)</f>
        <v>geen risico</v>
      </c>
      <c r="B163" s="149" t="s">
        <v>185</v>
      </c>
      <c r="C163" s="139" t="s">
        <v>445</v>
      </c>
      <c r="D163" s="139" t="s">
        <v>913</v>
      </c>
      <c r="E163" s="159" t="s">
        <v>703</v>
      </c>
      <c r="F163" s="138"/>
      <c r="G163" s="138"/>
      <c r="H163" s="137"/>
    </row>
    <row r="164" spans="1:8" s="135" customFormat="1">
      <c r="A164" s="140"/>
      <c r="B164" s="185" t="s">
        <v>914</v>
      </c>
      <c r="C164" s="185"/>
      <c r="D164" s="185"/>
      <c r="E164" s="136"/>
      <c r="F164" s="136"/>
      <c r="G164" s="136"/>
      <c r="H164" s="137"/>
    </row>
    <row r="165" spans="1:8" s="135" customFormat="1">
      <c r="A165" s="142"/>
      <c r="B165" s="185" t="s">
        <v>915</v>
      </c>
      <c r="C165" s="185"/>
      <c r="D165" s="185"/>
      <c r="E165" s="136"/>
      <c r="F165" s="136"/>
      <c r="G165" s="136"/>
      <c r="H165" s="137"/>
    </row>
    <row r="166" spans="1:8" s="135" customFormat="1" ht="36">
      <c r="A166" s="138" t="str">
        <f ca="1">VLOOKUP(B166,Controls!$B:$AN,39,FALSE)</f>
        <v>geen risico</v>
      </c>
      <c r="B166" s="150" t="s">
        <v>187</v>
      </c>
      <c r="C166" s="139" t="s">
        <v>446</v>
      </c>
      <c r="D166" s="139" t="s">
        <v>916</v>
      </c>
      <c r="E166" s="159" t="s">
        <v>703</v>
      </c>
      <c r="F166" s="139"/>
      <c r="G166" s="139"/>
      <c r="H166" s="137"/>
    </row>
    <row r="167" spans="1:8" s="135" customFormat="1" ht="48">
      <c r="A167" s="138" t="str">
        <f ca="1">VLOOKUP(B167,Controls!$B:$AN,39,FALSE)</f>
        <v>geen risico</v>
      </c>
      <c r="B167" s="150" t="s">
        <v>189</v>
      </c>
      <c r="C167" s="139" t="s">
        <v>447</v>
      </c>
      <c r="D167" s="139" t="s">
        <v>917</v>
      </c>
      <c r="E167" s="159" t="s">
        <v>703</v>
      </c>
      <c r="F167" s="138"/>
      <c r="G167" s="138"/>
      <c r="H167" s="137"/>
    </row>
    <row r="168" spans="1:8" s="135" customFormat="1" ht="60">
      <c r="A168" s="138" t="str">
        <f ca="1">VLOOKUP(B168,Controls!$B:$AN,39,FALSE)</f>
        <v>geen risico</v>
      </c>
      <c r="B168" s="150" t="s">
        <v>191</v>
      </c>
      <c r="C168" s="139" t="s">
        <v>448</v>
      </c>
      <c r="D168" s="139" t="s">
        <v>918</v>
      </c>
      <c r="E168" s="159" t="s">
        <v>703</v>
      </c>
      <c r="F168" s="138"/>
      <c r="G168" s="138"/>
      <c r="H168" s="137"/>
    </row>
    <row r="169" spans="1:8" s="135" customFormat="1" ht="48">
      <c r="A169" s="138" t="str">
        <f ca="1">VLOOKUP(B169,Controls!$B:$AN,39,FALSE)</f>
        <v>geen risico</v>
      </c>
      <c r="B169" s="150" t="s">
        <v>193</v>
      </c>
      <c r="C169" s="139" t="s">
        <v>449</v>
      </c>
      <c r="D169" s="139" t="s">
        <v>919</v>
      </c>
      <c r="E169" s="159" t="s">
        <v>703</v>
      </c>
      <c r="F169" s="138"/>
      <c r="G169" s="138"/>
      <c r="H169" s="137"/>
    </row>
    <row r="170" spans="1:8" s="135" customFormat="1">
      <c r="A170" s="140"/>
      <c r="B170" s="185" t="s">
        <v>920</v>
      </c>
      <c r="C170" s="185"/>
      <c r="D170" s="185"/>
      <c r="E170" s="136"/>
      <c r="F170" s="136"/>
      <c r="G170" s="136"/>
      <c r="H170" s="137"/>
    </row>
    <row r="171" spans="1:8" s="135" customFormat="1">
      <c r="A171" s="142"/>
      <c r="B171" s="185" t="s">
        <v>921</v>
      </c>
      <c r="C171" s="185"/>
      <c r="D171" s="185"/>
      <c r="E171" s="136"/>
      <c r="F171" s="136"/>
      <c r="G171" s="136"/>
      <c r="H171" s="137"/>
    </row>
    <row r="172" spans="1:8" s="135" customFormat="1" ht="48">
      <c r="A172" s="138" t="str">
        <f ca="1">VLOOKUP(B172,Controls!$B:$AN,39,FALSE)</f>
        <v>geen risico</v>
      </c>
      <c r="B172" s="150" t="s">
        <v>195</v>
      </c>
      <c r="C172" s="139" t="s">
        <v>922</v>
      </c>
      <c r="D172" s="139" t="s">
        <v>923</v>
      </c>
      <c r="E172" s="159" t="s">
        <v>703</v>
      </c>
      <c r="F172" s="139"/>
      <c r="G172" s="139"/>
      <c r="H172" s="137"/>
    </row>
    <row r="173" spans="1:8" s="135" customFormat="1" ht="36">
      <c r="A173" s="138" t="str">
        <f ca="1">VLOOKUP(B173,Controls!$B:$AN,39,FALSE)</f>
        <v>geen risico</v>
      </c>
      <c r="B173" s="150" t="s">
        <v>199</v>
      </c>
      <c r="C173" s="139" t="s">
        <v>451</v>
      </c>
      <c r="D173" s="139" t="s">
        <v>924</v>
      </c>
      <c r="E173" s="159" t="s">
        <v>703</v>
      </c>
      <c r="F173" s="138"/>
      <c r="G173" s="138"/>
      <c r="H173" s="137"/>
    </row>
    <row r="174" spans="1:8" s="135" customFormat="1">
      <c r="A174" s="140"/>
      <c r="B174" s="185" t="s">
        <v>925</v>
      </c>
      <c r="C174" s="185"/>
      <c r="D174" s="185"/>
      <c r="E174" s="136"/>
      <c r="F174" s="136"/>
      <c r="G174" s="136"/>
      <c r="H174" s="137"/>
    </row>
    <row r="175" spans="1:8" s="135" customFormat="1">
      <c r="A175" s="142"/>
      <c r="B175" s="185" t="s">
        <v>926</v>
      </c>
      <c r="C175" s="185"/>
      <c r="D175" s="185"/>
      <c r="E175" s="136"/>
      <c r="F175" s="136"/>
      <c r="G175" s="136"/>
      <c r="H175" s="137"/>
    </row>
    <row r="176" spans="1:8" s="135" customFormat="1" ht="36">
      <c r="A176" s="138" t="str">
        <f ca="1">VLOOKUP(B176,Controls!$B:$AN,39,FALSE)</f>
        <v>geen risico</v>
      </c>
      <c r="B176" s="150" t="s">
        <v>201</v>
      </c>
      <c r="C176" s="139" t="s">
        <v>452</v>
      </c>
      <c r="D176" s="139" t="s">
        <v>927</v>
      </c>
      <c r="E176" s="159" t="s">
        <v>703</v>
      </c>
      <c r="F176" s="139"/>
      <c r="G176" s="139"/>
      <c r="H176" s="137"/>
    </row>
    <row r="177" spans="1:8" s="135" customFormat="1" ht="24">
      <c r="A177" s="138" t="str">
        <f ca="1">VLOOKUP(B177,Controls!$B:$AN,39,FALSE)</f>
        <v>geen risico</v>
      </c>
      <c r="B177" s="150" t="s">
        <v>203</v>
      </c>
      <c r="C177" s="139" t="s">
        <v>928</v>
      </c>
      <c r="D177" s="139" t="s">
        <v>929</v>
      </c>
      <c r="E177" s="159" t="s">
        <v>703</v>
      </c>
      <c r="F177" s="138"/>
      <c r="G177" s="138"/>
      <c r="H177" s="137"/>
    </row>
    <row r="178" spans="1:8" s="135" customFormat="1" ht="24">
      <c r="A178" s="138" t="str">
        <f ca="1">VLOOKUP(B178,Controls!$B:$AN,39,FALSE)</f>
        <v>geen risico</v>
      </c>
      <c r="B178" s="150" t="s">
        <v>205</v>
      </c>
      <c r="C178" s="139" t="s">
        <v>930</v>
      </c>
      <c r="D178" s="139" t="s">
        <v>931</v>
      </c>
      <c r="E178" s="159" t="s">
        <v>703</v>
      </c>
      <c r="F178" s="139"/>
      <c r="G178" s="139"/>
      <c r="H178" s="137"/>
    </row>
    <row r="179" spans="1:8" s="135" customFormat="1">
      <c r="A179" s="140"/>
      <c r="B179" s="185" t="s">
        <v>932</v>
      </c>
      <c r="C179" s="185"/>
      <c r="D179" s="185"/>
      <c r="E179" s="136"/>
      <c r="F179" s="136"/>
      <c r="G179" s="136"/>
      <c r="H179" s="137"/>
    </row>
    <row r="180" spans="1:8" s="135" customFormat="1">
      <c r="A180" s="142"/>
      <c r="B180" s="185" t="s">
        <v>933</v>
      </c>
      <c r="C180" s="185"/>
      <c r="D180" s="185"/>
      <c r="E180" s="136"/>
      <c r="F180" s="136"/>
      <c r="G180" s="136"/>
      <c r="H180" s="137"/>
    </row>
    <row r="181" spans="1:8" s="135" customFormat="1" ht="36">
      <c r="A181" s="138" t="str">
        <f ca="1">VLOOKUP(B181,Controls!$B:$AN,39,FALSE)</f>
        <v>geen risico</v>
      </c>
      <c r="B181" s="150" t="s">
        <v>207</v>
      </c>
      <c r="C181" s="139" t="s">
        <v>455</v>
      </c>
      <c r="D181" s="139" t="s">
        <v>934</v>
      </c>
      <c r="E181" s="159" t="s">
        <v>703</v>
      </c>
      <c r="F181" s="139"/>
      <c r="G181" s="139"/>
      <c r="H181" s="137"/>
    </row>
    <row r="182" spans="1:8" s="135" customFormat="1" ht="60">
      <c r="A182" s="138" t="str">
        <f ca="1">VLOOKUP(B182,Controls!$B:$AN,39,FALSE)</f>
        <v>geen risico</v>
      </c>
      <c r="B182" s="150" t="s">
        <v>209</v>
      </c>
      <c r="C182" s="139" t="s">
        <v>456</v>
      </c>
      <c r="D182" s="139" t="s">
        <v>935</v>
      </c>
      <c r="E182" s="159" t="s">
        <v>703</v>
      </c>
      <c r="F182" s="139"/>
      <c r="G182" s="139"/>
      <c r="H182" s="137"/>
    </row>
    <row r="183" spans="1:8" s="135" customFormat="1" ht="48">
      <c r="A183" s="138" t="str">
        <f ca="1">VLOOKUP(B183,Controls!$B:$AN,39,FALSE)</f>
        <v>geen risico</v>
      </c>
      <c r="B183" s="150" t="s">
        <v>211</v>
      </c>
      <c r="C183" s="139" t="s">
        <v>457</v>
      </c>
      <c r="D183" s="139" t="s">
        <v>936</v>
      </c>
      <c r="E183" s="159" t="s">
        <v>703</v>
      </c>
      <c r="F183" s="139"/>
      <c r="G183" s="139"/>
      <c r="H183" s="137"/>
    </row>
    <row r="184" spans="1:8" s="135" customFormat="1" ht="24">
      <c r="A184" s="138" t="str">
        <f ca="1">VLOOKUP(B184,Controls!$B:$AN,39,FALSE)</f>
        <v>geen risico</v>
      </c>
      <c r="B184" s="150" t="s">
        <v>213</v>
      </c>
      <c r="C184" s="139" t="s">
        <v>937</v>
      </c>
      <c r="D184" s="139" t="s">
        <v>938</v>
      </c>
      <c r="E184" s="159" t="s">
        <v>703</v>
      </c>
      <c r="F184" s="139"/>
      <c r="G184" s="139"/>
      <c r="H184" s="137"/>
    </row>
    <row r="185" spans="1:8" s="135" customFormat="1" ht="36">
      <c r="A185" s="138" t="str">
        <f ca="1">VLOOKUP(B185,Controls!$B:$AN,39,FALSE)</f>
        <v>geen risico</v>
      </c>
      <c r="B185" s="150" t="s">
        <v>217</v>
      </c>
      <c r="C185" s="139" t="s">
        <v>459</v>
      </c>
      <c r="D185" s="139" t="s">
        <v>939</v>
      </c>
      <c r="E185" s="159" t="s">
        <v>703</v>
      </c>
      <c r="F185" s="139"/>
      <c r="G185" s="139"/>
      <c r="H185" s="137"/>
    </row>
    <row r="186" spans="1:8" s="135" customFormat="1">
      <c r="A186" s="140"/>
      <c r="B186" s="185" t="s">
        <v>940</v>
      </c>
      <c r="C186" s="185"/>
      <c r="D186" s="185"/>
      <c r="E186" s="136"/>
      <c r="F186" s="136"/>
      <c r="G186" s="136"/>
      <c r="H186" s="137"/>
    </row>
    <row r="187" spans="1:8" s="135" customFormat="1">
      <c r="A187" s="142"/>
      <c r="B187" s="185" t="s">
        <v>941</v>
      </c>
      <c r="C187" s="185"/>
      <c r="D187" s="185"/>
      <c r="E187" s="136"/>
      <c r="F187" s="136"/>
      <c r="G187" s="136"/>
      <c r="H187" s="137"/>
    </row>
    <row r="188" spans="1:8" s="135" customFormat="1" ht="84">
      <c r="A188" s="138" t="str">
        <f ca="1">VLOOKUP(B188,Controls!$B:$AN,39,FALSE)</f>
        <v>geen risico</v>
      </c>
      <c r="B188" s="149" t="s">
        <v>249</v>
      </c>
      <c r="C188" s="139" t="s">
        <v>460</v>
      </c>
      <c r="D188" s="139" t="s">
        <v>942</v>
      </c>
      <c r="E188" s="159" t="s">
        <v>703</v>
      </c>
      <c r="F188" s="138"/>
      <c r="G188" s="138"/>
      <c r="H188" s="137"/>
    </row>
    <row r="189" spans="1:8" s="135" customFormat="1">
      <c r="A189" s="138"/>
      <c r="B189" s="185" t="s">
        <v>943</v>
      </c>
      <c r="C189" s="185"/>
      <c r="D189" s="185"/>
      <c r="E189" s="136"/>
      <c r="F189" s="136"/>
      <c r="G189" s="136"/>
      <c r="H189" s="137"/>
    </row>
    <row r="190" spans="1:8" s="135" customFormat="1">
      <c r="A190" s="138"/>
      <c r="B190" s="185" t="s">
        <v>944</v>
      </c>
      <c r="C190" s="185"/>
      <c r="D190" s="185"/>
      <c r="E190" s="136"/>
      <c r="F190" s="136"/>
      <c r="G190" s="136"/>
      <c r="H190" s="137"/>
    </row>
    <row r="191" spans="1:8" s="135" customFormat="1" ht="39.75" customHeight="1">
      <c r="A191" s="138"/>
      <c r="B191" s="185" t="s">
        <v>945</v>
      </c>
      <c r="C191" s="185"/>
      <c r="D191" s="185"/>
      <c r="E191" s="136"/>
      <c r="F191" s="136"/>
      <c r="G191" s="136"/>
      <c r="H191" s="137"/>
    </row>
    <row r="192" spans="1:8" s="135" customFormat="1" ht="36">
      <c r="A192" s="138" t="str">
        <f ca="1">VLOOKUP(B192,Controls!$B:$AN,39,FALSE)</f>
        <v>geen risico</v>
      </c>
      <c r="B192" s="150" t="s">
        <v>43</v>
      </c>
      <c r="C192" s="139" t="s">
        <v>946</v>
      </c>
      <c r="D192" s="139" t="s">
        <v>947</v>
      </c>
      <c r="E192" s="159" t="s">
        <v>703</v>
      </c>
      <c r="F192" s="139"/>
      <c r="G192" s="139"/>
      <c r="H192" s="137"/>
    </row>
    <row r="193" spans="1:8" s="135" customFormat="1" ht="60">
      <c r="A193" s="138" t="str">
        <f ca="1">VLOOKUP(B193,Controls!$B:$AN,39,FALSE)</f>
        <v>geen risico</v>
      </c>
      <c r="B193" s="149" t="s">
        <v>45</v>
      </c>
      <c r="C193" s="139" t="s">
        <v>948</v>
      </c>
      <c r="D193" s="139" t="s">
        <v>949</v>
      </c>
      <c r="E193" s="159" t="s">
        <v>703</v>
      </c>
      <c r="F193" s="139"/>
      <c r="G193" s="139"/>
      <c r="H193" s="137"/>
    </row>
    <row r="194" spans="1:8" s="135" customFormat="1">
      <c r="A194" s="140"/>
      <c r="B194" s="185" t="s">
        <v>950</v>
      </c>
      <c r="C194" s="185"/>
      <c r="D194" s="185"/>
      <c r="E194" s="136"/>
      <c r="F194" s="136"/>
      <c r="G194" s="136"/>
      <c r="H194" s="137"/>
    </row>
    <row r="195" spans="1:8" s="135" customFormat="1">
      <c r="A195" s="142"/>
      <c r="B195" s="185" t="s">
        <v>951</v>
      </c>
      <c r="C195" s="185"/>
      <c r="D195" s="185"/>
      <c r="E195" s="136"/>
      <c r="F195" s="136"/>
      <c r="G195" s="136"/>
      <c r="H195" s="137"/>
    </row>
    <row r="196" spans="1:8" s="135" customFormat="1" ht="48">
      <c r="A196" s="138" t="str">
        <f ca="1">VLOOKUP(B196,Controls!$B:$AN,39,FALSE)</f>
        <v>geen risico</v>
      </c>
      <c r="B196" s="150" t="s">
        <v>83</v>
      </c>
      <c r="C196" s="139" t="s">
        <v>463</v>
      </c>
      <c r="D196" s="139" t="s">
        <v>952</v>
      </c>
      <c r="E196" s="159" t="s">
        <v>703</v>
      </c>
      <c r="F196" s="139"/>
      <c r="G196" s="139"/>
      <c r="H196" s="137"/>
    </row>
    <row r="197" spans="1:8" s="135" customFormat="1" ht="48">
      <c r="A197" s="138" t="str">
        <f ca="1">VLOOKUP(B197,Controls!$B:$AN,39,FALSE)</f>
        <v>geen risico</v>
      </c>
      <c r="B197" s="150" t="s">
        <v>47</v>
      </c>
      <c r="C197" s="139" t="s">
        <v>953</v>
      </c>
      <c r="D197" s="139" t="s">
        <v>954</v>
      </c>
      <c r="E197" s="159" t="s">
        <v>703</v>
      </c>
      <c r="F197" s="139"/>
      <c r="G197" s="139"/>
      <c r="H197" s="137"/>
    </row>
    <row r="198" spans="1:8" s="135" customFormat="1" ht="84">
      <c r="A198" s="138" t="str">
        <f ca="1">VLOOKUP(B198,Controls!$B:$AN,39,FALSE)</f>
        <v>geen risico</v>
      </c>
      <c r="B198" s="150" t="s">
        <v>241</v>
      </c>
      <c r="C198" s="139" t="s">
        <v>465</v>
      </c>
      <c r="D198" s="139" t="s">
        <v>955</v>
      </c>
      <c r="E198" s="159" t="s">
        <v>703</v>
      </c>
      <c r="F198" s="139"/>
      <c r="G198" s="139"/>
      <c r="H198" s="137"/>
    </row>
    <row r="199" spans="1:8" s="135" customFormat="1">
      <c r="A199" s="140"/>
      <c r="B199" s="185" t="s">
        <v>956</v>
      </c>
      <c r="C199" s="185"/>
      <c r="D199" s="185"/>
      <c r="E199" s="136"/>
      <c r="F199" s="136"/>
      <c r="G199" s="136"/>
      <c r="H199" s="137"/>
    </row>
    <row r="200" spans="1:8" s="135" customFormat="1">
      <c r="A200" s="141"/>
      <c r="B200" s="185" t="s">
        <v>957</v>
      </c>
      <c r="C200" s="185"/>
      <c r="D200" s="185"/>
      <c r="E200" s="136"/>
      <c r="F200" s="136"/>
      <c r="G200" s="136"/>
      <c r="H200" s="137"/>
    </row>
    <row r="201" spans="1:8" s="135" customFormat="1">
      <c r="A201" s="142"/>
      <c r="B201" s="185" t="s">
        <v>958</v>
      </c>
      <c r="C201" s="185"/>
      <c r="D201" s="185"/>
      <c r="E201" s="136"/>
      <c r="F201" s="136"/>
      <c r="G201" s="136"/>
      <c r="H201" s="137"/>
    </row>
    <row r="202" spans="1:8" s="135" customFormat="1" ht="60">
      <c r="A202" s="138" t="str">
        <f ca="1">VLOOKUP(B202,Controls!$B:$AN,39,FALSE)</f>
        <v>geen risico</v>
      </c>
      <c r="B202" s="149" t="s">
        <v>219</v>
      </c>
      <c r="C202" s="139" t="s">
        <v>959</v>
      </c>
      <c r="D202" s="139" t="s">
        <v>960</v>
      </c>
      <c r="E202" s="159" t="s">
        <v>703</v>
      </c>
      <c r="F202" s="138"/>
      <c r="G202" s="138"/>
      <c r="H202" s="137"/>
    </row>
    <row r="203" spans="1:8" s="135" customFormat="1" ht="60">
      <c r="A203" s="138" t="str">
        <f ca="1">VLOOKUP(B203,Controls!$B:$AN,39,FALSE)</f>
        <v>geen risico</v>
      </c>
      <c r="B203" s="149" t="s">
        <v>221</v>
      </c>
      <c r="C203" s="139" t="s">
        <v>467</v>
      </c>
      <c r="D203" s="139" t="s">
        <v>961</v>
      </c>
      <c r="E203" s="159" t="s">
        <v>703</v>
      </c>
      <c r="F203" s="138"/>
      <c r="G203" s="138"/>
      <c r="H203" s="137"/>
    </row>
    <row r="204" spans="1:8" s="135" customFormat="1" ht="72">
      <c r="A204" s="138" t="str">
        <f ca="1">VLOOKUP(B204,Controls!$B:$AN,39,FALSE)</f>
        <v>geen risico</v>
      </c>
      <c r="B204" s="149" t="s">
        <v>223</v>
      </c>
      <c r="C204" s="139" t="s">
        <v>962</v>
      </c>
      <c r="D204" s="139" t="s">
        <v>963</v>
      </c>
      <c r="E204" s="159" t="s">
        <v>703</v>
      </c>
      <c r="F204" s="138"/>
      <c r="G204" s="138"/>
      <c r="H204" s="137"/>
    </row>
    <row r="205" spans="1:8" s="135" customFormat="1" ht="72">
      <c r="A205" s="138" t="str">
        <f ca="1">VLOOKUP(B205,Controls!$B:$AN,39,FALSE)</f>
        <v>geen risico</v>
      </c>
      <c r="B205" s="149" t="s">
        <v>225</v>
      </c>
      <c r="C205" s="139" t="s">
        <v>964</v>
      </c>
      <c r="D205" s="139" t="s">
        <v>965</v>
      </c>
      <c r="E205" s="159" t="s">
        <v>703</v>
      </c>
      <c r="F205" s="138"/>
      <c r="G205" s="138"/>
      <c r="H205" s="137"/>
    </row>
    <row r="206" spans="1:8" s="135" customFormat="1" ht="36">
      <c r="A206" s="138" t="str">
        <f ca="1">VLOOKUP(B206,Controls!$B:$AN,39,FALSE)</f>
        <v>geen risico</v>
      </c>
      <c r="B206" s="149" t="s">
        <v>227</v>
      </c>
      <c r="C206" s="139" t="s">
        <v>966</v>
      </c>
      <c r="D206" s="139" t="s">
        <v>967</v>
      </c>
      <c r="E206" s="159" t="s">
        <v>703</v>
      </c>
      <c r="F206" s="138"/>
      <c r="G206" s="138"/>
      <c r="H206" s="137"/>
    </row>
    <row r="207" spans="1:8" s="135" customFormat="1">
      <c r="A207" s="140"/>
      <c r="B207" s="185" t="s">
        <v>968</v>
      </c>
      <c r="C207" s="185"/>
      <c r="D207" s="185"/>
      <c r="E207" s="136"/>
      <c r="F207" s="136"/>
      <c r="G207" s="136"/>
      <c r="H207" s="137"/>
    </row>
    <row r="208" spans="1:8" s="135" customFormat="1">
      <c r="A208" s="141"/>
      <c r="B208" s="185" t="s">
        <v>969</v>
      </c>
      <c r="C208" s="185"/>
      <c r="D208" s="185"/>
      <c r="E208" s="136"/>
      <c r="F208" s="136"/>
      <c r="G208" s="136"/>
      <c r="H208" s="137"/>
    </row>
    <row r="209" spans="1:8" s="135" customFormat="1">
      <c r="A209" s="142"/>
      <c r="B209" s="185" t="s">
        <v>970</v>
      </c>
      <c r="C209" s="185"/>
      <c r="D209" s="185"/>
      <c r="E209" s="136"/>
      <c r="F209" s="136"/>
      <c r="G209" s="136"/>
      <c r="H209" s="137"/>
    </row>
    <row r="210" spans="1:8" s="135" customFormat="1" ht="72">
      <c r="A210" s="138" t="str">
        <f ca="1">VLOOKUP(B210,Controls!$B:$AN,39,FALSE)</f>
        <v>geen risico</v>
      </c>
      <c r="B210" s="149" t="s">
        <v>229</v>
      </c>
      <c r="C210" s="139" t="s">
        <v>471</v>
      </c>
      <c r="D210" s="139" t="s">
        <v>971</v>
      </c>
      <c r="E210" s="159" t="s">
        <v>703</v>
      </c>
      <c r="F210" s="138"/>
      <c r="G210" s="138"/>
      <c r="H210" s="137"/>
    </row>
    <row r="211" spans="1:8" s="135" customFormat="1" ht="84">
      <c r="A211" s="138" t="str">
        <f ca="1">VLOOKUP(B211,Controls!$B:$AN,39,FALSE)</f>
        <v>geen risico</v>
      </c>
      <c r="B211" s="149" t="s">
        <v>231</v>
      </c>
      <c r="C211" s="139" t="s">
        <v>472</v>
      </c>
      <c r="D211" s="139" t="s">
        <v>972</v>
      </c>
      <c r="E211" s="159" t="s">
        <v>703</v>
      </c>
      <c r="F211" s="138"/>
      <c r="G211" s="138"/>
      <c r="H211" s="137"/>
    </row>
    <row r="212" spans="1:8" s="135" customFormat="1" ht="48">
      <c r="A212" s="138" t="str">
        <f ca="1">VLOOKUP(B212,Controls!$B:$AN,39,FALSE)</f>
        <v>geen risico</v>
      </c>
      <c r="B212" s="149" t="s">
        <v>233</v>
      </c>
      <c r="C212" s="139" t="s">
        <v>973</v>
      </c>
      <c r="D212" s="139" t="s">
        <v>974</v>
      </c>
      <c r="E212" s="159" t="s">
        <v>703</v>
      </c>
      <c r="F212" s="138"/>
      <c r="G212" s="138"/>
      <c r="H212" s="137"/>
    </row>
    <row r="213" spans="1:8" s="135" customFormat="1" ht="48">
      <c r="A213" s="138" t="str">
        <f ca="1">VLOOKUP(B213,Controls!$B:$AN,39,FALSE)</f>
        <v>geen risico</v>
      </c>
      <c r="B213" s="149" t="s">
        <v>235</v>
      </c>
      <c r="C213" s="139" t="s">
        <v>975</v>
      </c>
      <c r="D213" s="139" t="s">
        <v>976</v>
      </c>
      <c r="E213" s="159" t="s">
        <v>703</v>
      </c>
      <c r="F213" s="138"/>
      <c r="G213" s="138"/>
      <c r="H213" s="137"/>
    </row>
    <row r="214" spans="1:8" s="135" customFormat="1" ht="36">
      <c r="A214" s="138" t="str">
        <f ca="1">VLOOKUP(B214,Controls!$B:$AN,39,FALSE)</f>
        <v>geen risico</v>
      </c>
      <c r="B214" s="149" t="s">
        <v>237</v>
      </c>
      <c r="C214" s="139" t="s">
        <v>475</v>
      </c>
      <c r="D214" s="139" t="s">
        <v>977</v>
      </c>
      <c r="E214" s="159" t="s">
        <v>703</v>
      </c>
      <c r="F214" s="138"/>
      <c r="G214" s="138"/>
      <c r="H214" s="137"/>
    </row>
    <row r="215" spans="1:8" s="135" customFormat="1" ht="36">
      <c r="A215" s="138" t="str">
        <f ca="1">VLOOKUP(B215,Controls!$B:$AN,39,FALSE)</f>
        <v>geen risico</v>
      </c>
      <c r="B215" s="149" t="s">
        <v>239</v>
      </c>
      <c r="C215" s="139" t="s">
        <v>978</v>
      </c>
      <c r="D215" s="139" t="s">
        <v>979</v>
      </c>
      <c r="E215" s="159" t="s">
        <v>703</v>
      </c>
      <c r="F215" s="138"/>
      <c r="G215" s="138"/>
      <c r="H215" s="137"/>
    </row>
    <row r="216" spans="1:8" s="135" customFormat="1">
      <c r="A216" s="140"/>
      <c r="B216" s="185" t="s">
        <v>980</v>
      </c>
      <c r="C216" s="185"/>
      <c r="D216" s="185"/>
      <c r="E216" s="136"/>
      <c r="F216" s="136"/>
      <c r="G216" s="136"/>
      <c r="H216" s="137"/>
    </row>
    <row r="217" spans="1:8" s="135" customFormat="1">
      <c r="A217" s="142"/>
      <c r="B217" s="185" t="s">
        <v>981</v>
      </c>
      <c r="C217" s="185"/>
      <c r="D217" s="185"/>
      <c r="E217" s="136"/>
      <c r="F217" s="136"/>
      <c r="G217" s="136"/>
      <c r="H217" s="137"/>
    </row>
    <row r="218" spans="1:8" s="135" customFormat="1" ht="60">
      <c r="A218" s="138" t="str">
        <f ca="1">VLOOKUP(B218,Controls!$B:$AN,39,FALSE)</f>
        <v>geen risico</v>
      </c>
      <c r="B218" s="149" t="s">
        <v>243</v>
      </c>
      <c r="C218" s="139" t="s">
        <v>982</v>
      </c>
      <c r="D218" s="139" t="s">
        <v>983</v>
      </c>
      <c r="E218" s="159" t="s">
        <v>703</v>
      </c>
      <c r="F218" s="138"/>
      <c r="G218" s="138"/>
      <c r="H218" s="137"/>
    </row>
    <row r="219" spans="1:8" s="135" customFormat="1" ht="36">
      <c r="A219" s="138" t="str">
        <f ca="1">VLOOKUP(B219,Controls!$B:$AN,39,FALSE)</f>
        <v>geen risico</v>
      </c>
      <c r="B219" s="149" t="s">
        <v>247</v>
      </c>
      <c r="C219" s="139" t="s">
        <v>984</v>
      </c>
      <c r="D219" s="139" t="s">
        <v>985</v>
      </c>
      <c r="E219" s="159" t="s">
        <v>703</v>
      </c>
      <c r="F219" s="138"/>
      <c r="G219" s="138"/>
      <c r="H219" s="137"/>
    </row>
    <row r="220" spans="1:8" s="135" customFormat="1">
      <c r="A220" s="140"/>
      <c r="B220" s="185" t="s">
        <v>986</v>
      </c>
      <c r="C220" s="185"/>
      <c r="D220" s="185"/>
      <c r="E220" s="136"/>
      <c r="F220" s="136"/>
      <c r="G220" s="136"/>
      <c r="H220" s="137"/>
    </row>
    <row r="221" spans="1:8" s="135" customFormat="1">
      <c r="A221" s="142"/>
      <c r="B221" s="185" t="s">
        <v>987</v>
      </c>
      <c r="C221" s="185"/>
      <c r="D221" s="185"/>
      <c r="E221" s="136"/>
      <c r="F221" s="136"/>
      <c r="G221" s="136"/>
      <c r="H221" s="137"/>
    </row>
    <row r="222" spans="1:8" s="135" customFormat="1" ht="60">
      <c r="A222" s="138" t="str">
        <f ca="1">VLOOKUP(B222,Controls!$B:$AN,39,FALSE)</f>
        <v>geen risico</v>
      </c>
      <c r="B222" s="149" t="s">
        <v>251</v>
      </c>
      <c r="C222" s="139" t="s">
        <v>988</v>
      </c>
      <c r="D222" s="139" t="s">
        <v>989</v>
      </c>
      <c r="E222" s="159" t="s">
        <v>703</v>
      </c>
      <c r="F222" s="138"/>
      <c r="G222" s="138"/>
      <c r="H222" s="137"/>
    </row>
    <row r="223" spans="1:8" s="135" customFormat="1" ht="36">
      <c r="A223" s="138" t="str">
        <f ca="1">VLOOKUP(B223,Controls!$B:$AN,39,FALSE)</f>
        <v>geen risico</v>
      </c>
      <c r="B223" s="149" t="s">
        <v>253</v>
      </c>
      <c r="C223" s="139" t="s">
        <v>990</v>
      </c>
      <c r="D223" s="139" t="s">
        <v>991</v>
      </c>
      <c r="E223" s="159" t="s">
        <v>703</v>
      </c>
      <c r="F223" s="138"/>
      <c r="G223" s="138"/>
      <c r="H223" s="137"/>
    </row>
    <row r="224" spans="1:8">
      <c r="A224" s="153"/>
      <c r="B224" s="153"/>
      <c r="C224" s="154"/>
      <c r="D224" s="154"/>
      <c r="E224" s="153"/>
      <c r="F224" s="153"/>
      <c r="G224" s="153"/>
      <c r="H224" s="155"/>
    </row>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E1:E1048576"/>
  <mergeCells count="90">
    <mergeCell ref="B8:D8"/>
    <mergeCell ref="B1:D1"/>
    <mergeCell ref="B2:D2"/>
    <mergeCell ref="B3:D3"/>
    <mergeCell ref="B4:D4"/>
    <mergeCell ref="B7:D7"/>
    <mergeCell ref="B39:D39"/>
    <mergeCell ref="B9:D9"/>
    <mergeCell ref="B18:D18"/>
    <mergeCell ref="B19:D19"/>
    <mergeCell ref="B23:D23"/>
    <mergeCell ref="B24:D24"/>
    <mergeCell ref="B25:D25"/>
    <mergeCell ref="B29:D29"/>
    <mergeCell ref="B30:D30"/>
    <mergeCell ref="B33:D33"/>
    <mergeCell ref="B34:D34"/>
    <mergeCell ref="B35:D35"/>
    <mergeCell ref="B74:D74"/>
    <mergeCell ref="B40:D40"/>
    <mergeCell ref="B44:D44"/>
    <mergeCell ref="B45:D45"/>
    <mergeCell ref="B49:D49"/>
    <mergeCell ref="B50:D50"/>
    <mergeCell ref="B51:D51"/>
    <mergeCell ref="B58:D58"/>
    <mergeCell ref="B59:D59"/>
    <mergeCell ref="B67:D67"/>
    <mergeCell ref="B68:D68"/>
    <mergeCell ref="B69:D69"/>
    <mergeCell ref="B100:D100"/>
    <mergeCell ref="B75:D75"/>
    <mergeCell ref="B79:D79"/>
    <mergeCell ref="B80:D80"/>
    <mergeCell ref="B83:D83"/>
    <mergeCell ref="B84:D84"/>
    <mergeCell ref="B87:D87"/>
    <mergeCell ref="B88:D88"/>
    <mergeCell ref="B90:D90"/>
    <mergeCell ref="B91:D91"/>
    <mergeCell ref="B94:D94"/>
    <mergeCell ref="B95:D95"/>
    <mergeCell ref="B131:D131"/>
    <mergeCell ref="B101:D101"/>
    <mergeCell ref="B107:D107"/>
    <mergeCell ref="B108:D108"/>
    <mergeCell ref="B112:D112"/>
    <mergeCell ref="B113:D113"/>
    <mergeCell ref="B120:D120"/>
    <mergeCell ref="B121:D121"/>
    <mergeCell ref="B122:D122"/>
    <mergeCell ref="B124:D124"/>
    <mergeCell ref="B125:D125"/>
    <mergeCell ref="B130:D130"/>
    <mergeCell ref="B164:D164"/>
    <mergeCell ref="B135:D135"/>
    <mergeCell ref="B136:D136"/>
    <mergeCell ref="B144:D144"/>
    <mergeCell ref="B145:D145"/>
    <mergeCell ref="B152:D152"/>
    <mergeCell ref="B153:D153"/>
    <mergeCell ref="B156:D156"/>
    <mergeCell ref="B157:D157"/>
    <mergeCell ref="B160:D160"/>
    <mergeCell ref="B161:D161"/>
    <mergeCell ref="B162:D162"/>
    <mergeCell ref="B191:D191"/>
    <mergeCell ref="B165:D165"/>
    <mergeCell ref="B170:D170"/>
    <mergeCell ref="B171:D171"/>
    <mergeCell ref="B174:D174"/>
    <mergeCell ref="B175:D175"/>
    <mergeCell ref="B179:D179"/>
    <mergeCell ref="B180:D180"/>
    <mergeCell ref="B186:D186"/>
    <mergeCell ref="B187:D187"/>
    <mergeCell ref="B189:D189"/>
    <mergeCell ref="B190:D190"/>
    <mergeCell ref="B221:D221"/>
    <mergeCell ref="B194:D194"/>
    <mergeCell ref="B195:D195"/>
    <mergeCell ref="B199:D199"/>
    <mergeCell ref="B200:D200"/>
    <mergeCell ref="B201:D201"/>
    <mergeCell ref="B207:D207"/>
    <mergeCell ref="B208:D208"/>
    <mergeCell ref="B209:D209"/>
    <mergeCell ref="B216:D216"/>
    <mergeCell ref="B217:D217"/>
    <mergeCell ref="B220:D220"/>
  </mergeCells>
  <conditionalFormatting sqref="A137:A143 A146:A151 A46:A48 A163 A166:A169 A172:A173 A176:A178 A181:A185 A188:A193 A196:A198 A202:A206 A210:A215 A218:A219 A222:A223 A132:A134 A52:A57 A60:A66 A70:A73 A76:A78 A81:A82 A85:A86 A89 A92:A93 A96:A99 A102:A106 A109:A111 A114:A119 A123 A126:A129 A5:A6 A10:A17 A20:A22 A26:A28 A31:A32 A36:A38 A41:A43 A154:A155 A158:A159 A50">
    <cfRule type="expression" dxfId="4" priority="6" stopIfTrue="1">
      <formula>SEARCH("v9",A5,1)&gt;1</formula>
    </cfRule>
    <cfRule type="expression" dxfId="3" priority="7" stopIfTrue="1">
      <formula>SEARCH("v6",A5,1)&gt;1</formula>
    </cfRule>
    <cfRule type="expression" dxfId="2" priority="8" stopIfTrue="1">
      <formula>SEARCH("v4",A5,1)&gt;1</formula>
    </cfRule>
    <cfRule type="expression" dxfId="1" priority="9" stopIfTrue="1">
      <formula>SEARCH("v3",A5,1)&gt;1</formula>
    </cfRule>
    <cfRule type="cellIs" dxfId="0" priority="10" operator="equal">
      <formula>"geen risico"</formula>
    </cfRule>
  </conditionalFormatting>
  <printOptions gridLines="1"/>
  <pageMargins left="0.70866141732283472" right="0.70866141732283472" top="0.74803149606299213" bottom="0.74803149606299213" header="0.31496062992125984" footer="0.31496062992125984"/>
  <pageSetup paperSize="9" scale="6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6</vt:i4>
      </vt:variant>
    </vt:vector>
  </HeadingPairs>
  <TitlesOfParts>
    <vt:vector size="12" baseType="lpstr">
      <vt:lpstr>Document Management</vt:lpstr>
      <vt:lpstr>Risk Assessment</vt:lpstr>
      <vt:lpstr>Threats</vt:lpstr>
      <vt:lpstr>Controls</vt:lpstr>
      <vt:lpstr>BIV</vt:lpstr>
      <vt:lpstr>SOA</vt:lpstr>
      <vt:lpstr>'Risk Assessment'!Afdrukbereik</vt:lpstr>
      <vt:lpstr>SOA!Afdrukbereik</vt:lpstr>
      <vt:lpstr>'Risk Assessment'!Afdruktitels</vt:lpstr>
      <vt:lpstr>SOA!Afdruktitels</vt:lpstr>
      <vt:lpstr>FixedThreats</vt:lpstr>
      <vt:lpstr>'Risk Assessment'!OLE_LINK3</vt:lpstr>
    </vt:vector>
  </TitlesOfParts>
  <Company>Deloitte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 CISA</dc:title>
  <dc:subject>Dreigingen analyse</dc:subject>
  <dc:creator>Theo de Breed</dc:creator>
  <dc:description>Aangepast op ISO27001 - NEN7510</dc:description>
  <cp:lastModifiedBy>Leisink</cp:lastModifiedBy>
  <cp:lastPrinted>2011-05-26T12:28:33Z</cp:lastPrinted>
  <dcterms:created xsi:type="dcterms:W3CDTF">2005-10-08T18:58:01Z</dcterms:created>
  <dcterms:modified xsi:type="dcterms:W3CDTF">2013-11-21T10:06:35Z</dcterms:modified>
  <cp:category>Informatiebeveiliging</cp:category>
  <cp:contentStatus>Definitief</cp:contentStatus>
</cp:coreProperties>
</file>